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 DRIVE DATA BACKUP 19-12-2019\Desktop\Bulletin\Dec-2021\"/>
    </mc:Choice>
  </mc:AlternateContent>
  <bookViews>
    <workbookView xWindow="360" yWindow="270" windowWidth="14940" windowHeight="9150" firstSheet="23" activeTab="37"/>
  </bookViews>
  <sheets>
    <sheet name="Data Summary"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97" r:id="rId57"/>
    <sheet name="57" sheetId="57" r:id="rId58"/>
    <sheet name="58" sheetId="58" r:id="rId59"/>
    <sheet name="59" sheetId="59" r:id="rId60"/>
    <sheet name="60" sheetId="60" r:id="rId61"/>
    <sheet name="61" sheetId="63" r:id="rId62"/>
    <sheet name="62" sheetId="64" r:id="rId63"/>
    <sheet name="63" sheetId="65" r:id="rId64"/>
    <sheet name="64" sheetId="111" r:id="rId65"/>
    <sheet name="65" sheetId="112" r:id="rId66"/>
    <sheet name="66" sheetId="113" r:id="rId67"/>
    <sheet name="67" sheetId="114" r:id="rId68"/>
    <sheet name="68" sheetId="115" r:id="rId69"/>
    <sheet name="69" sheetId="116" r:id="rId70"/>
    <sheet name="70" sheetId="117" r:id="rId71"/>
    <sheet name="71" sheetId="73" r:id="rId72"/>
    <sheet name="72" sheetId="119" r:id="rId73"/>
    <sheet name="73" sheetId="100" r:id="rId74"/>
    <sheet name="74" sheetId="101" r:id="rId75"/>
    <sheet name="75" sheetId="96" r:id="rId76"/>
  </sheets>
  <definedNames>
    <definedName name="_xlnm.Print_Area" localSheetId="64">'64'!$A$1:$L$20</definedName>
    <definedName name="_xlnm.Print_Area" localSheetId="65">'65'!$A$1:$I$16</definedName>
    <definedName name="_xlnm.Print_Area" localSheetId="66">'66'!$A$1:$AA$34</definedName>
    <definedName name="_xlnm.Print_Area" localSheetId="67">'67'!$A$1:$W$19</definedName>
    <definedName name="_xlnm.Print_Area" localSheetId="68">'68'!$A$1:$O$18</definedName>
    <definedName name="_xlnm.Print_Area" localSheetId="69">'69'!$A$1:$R$34</definedName>
    <definedName name="_xlnm.Print_Area" localSheetId="70">'70'!$A$1:$O$36</definedName>
    <definedName name="_xlnm.Print_Area" localSheetId="72">'72'!$A$1:$M$43</definedName>
    <definedName name="_xlnm.Print_Area" localSheetId="73">'73'!$A$1:$M$35</definedName>
    <definedName name="_xlnm.Print_Area" localSheetId="74">'74'!$A$1:$M$51</definedName>
  </definedNames>
  <calcPr calcId="162913"/>
</workbook>
</file>

<file path=xl/calcChain.xml><?xml version="1.0" encoding="utf-8"?>
<calcChain xmlns="http://schemas.openxmlformats.org/spreadsheetml/2006/main">
  <c r="E14" i="97" l="1"/>
  <c r="D14" i="97"/>
  <c r="C14" i="97"/>
  <c r="B14" i="97"/>
  <c r="G17" i="60"/>
  <c r="F17" i="60"/>
  <c r="C17" i="60"/>
  <c r="B17" i="60"/>
  <c r="I16" i="60"/>
  <c r="E16" i="60"/>
  <c r="I15" i="60"/>
  <c r="E15" i="60"/>
  <c r="I14" i="60"/>
  <c r="E14" i="60"/>
  <c r="I13" i="60"/>
  <c r="E13" i="60"/>
  <c r="I12" i="60"/>
  <c r="E12" i="60"/>
  <c r="I11" i="60"/>
  <c r="E11" i="60"/>
  <c r="I10" i="60"/>
  <c r="E10" i="60"/>
  <c r="I9" i="60"/>
  <c r="E9" i="60"/>
  <c r="I8" i="60"/>
  <c r="E8" i="60"/>
  <c r="I7" i="60"/>
  <c r="E7" i="60"/>
  <c r="I6" i="60"/>
  <c r="E6" i="60"/>
  <c r="I4" i="60"/>
  <c r="E4" i="60"/>
  <c r="I17" i="60" l="1"/>
  <c r="E17" i="60"/>
  <c r="C79" i="6" l="1"/>
  <c r="Q71" i="6"/>
  <c r="H20" i="18" l="1"/>
  <c r="H19" i="18"/>
  <c r="C58" i="6" l="1"/>
  <c r="B58" i="6"/>
  <c r="C57" i="6"/>
  <c r="B57" i="6"/>
  <c r="C53" i="6"/>
  <c r="B53" i="6"/>
  <c r="C50" i="6"/>
  <c r="B50" i="6"/>
  <c r="C48" i="6"/>
  <c r="B48" i="6"/>
  <c r="C35" i="6"/>
  <c r="B35" i="6"/>
  <c r="C32" i="6"/>
  <c r="B32" i="6"/>
  <c r="C29" i="6"/>
  <c r="B29" i="6"/>
  <c r="C26" i="6"/>
  <c r="B26" i="6"/>
  <c r="C22" i="6"/>
  <c r="B22" i="6"/>
  <c r="C21" i="6"/>
  <c r="B21" i="6"/>
  <c r="C20" i="6"/>
  <c r="B20" i="6"/>
  <c r="C13" i="6"/>
  <c r="B13" i="6"/>
  <c r="C12" i="6"/>
  <c r="B12" i="6"/>
  <c r="C11" i="6"/>
  <c r="B11" i="6"/>
  <c r="C25" i="6" l="1"/>
  <c r="C43" i="6" s="1"/>
  <c r="B24" i="6"/>
  <c r="B42" i="6" s="1"/>
  <c r="B56" i="6"/>
  <c r="B25" i="6"/>
  <c r="B43" i="6" s="1"/>
  <c r="C56" i="6"/>
  <c r="B23" i="6"/>
  <c r="B41" i="6" s="1"/>
  <c r="C24" i="6"/>
  <c r="C42" i="6" s="1"/>
  <c r="C23" i="6"/>
  <c r="C41" i="6" s="1"/>
  <c r="F17" i="96" l="1"/>
  <c r="B5" i="14" l="1"/>
  <c r="C5" i="11"/>
  <c r="D5" i="11"/>
  <c r="E5" i="11"/>
  <c r="F5" i="11"/>
  <c r="G5" i="11"/>
  <c r="H5" i="11"/>
  <c r="I5" i="11"/>
  <c r="J5" i="11"/>
  <c r="K5" i="11"/>
  <c r="B5" i="11"/>
  <c r="C4" i="7"/>
  <c r="B4" i="7"/>
  <c r="B72" i="6"/>
  <c r="C72" i="6"/>
  <c r="B73" i="6"/>
  <c r="C73" i="6"/>
  <c r="B74" i="6"/>
  <c r="C74" i="6"/>
  <c r="B75" i="6"/>
  <c r="C75" i="6"/>
  <c r="B76" i="6"/>
  <c r="C76" i="6"/>
  <c r="B77" i="6"/>
  <c r="C77" i="6"/>
  <c r="B78" i="6"/>
  <c r="C78" i="6"/>
  <c r="B79" i="6"/>
  <c r="M35" i="119" l="1"/>
  <c r="L35" i="119"/>
  <c r="K35" i="119"/>
  <c r="J35" i="119"/>
  <c r="I35" i="119"/>
  <c r="H35" i="119"/>
  <c r="G35" i="119"/>
  <c r="F35" i="119"/>
  <c r="M33" i="119"/>
  <c r="L33" i="119"/>
  <c r="K33" i="119"/>
  <c r="J33" i="119"/>
  <c r="I33" i="119"/>
  <c r="H33" i="119"/>
  <c r="G33" i="119"/>
  <c r="F33" i="119"/>
  <c r="F36" i="119" s="1"/>
  <c r="M30" i="119"/>
  <c r="L30" i="119"/>
  <c r="K30" i="119"/>
  <c r="J30" i="119"/>
  <c r="I30" i="119"/>
  <c r="H30" i="119"/>
  <c r="G30" i="119"/>
  <c r="F30" i="119"/>
  <c r="M26" i="119"/>
  <c r="L26" i="119"/>
  <c r="K26" i="119"/>
  <c r="J26" i="119"/>
  <c r="I26" i="119"/>
  <c r="H26" i="119"/>
  <c r="G26" i="119"/>
  <c r="F26" i="119"/>
  <c r="M22" i="119"/>
  <c r="L22" i="119"/>
  <c r="L27" i="119" s="1"/>
  <c r="K22" i="119"/>
  <c r="J22" i="119"/>
  <c r="I22" i="119"/>
  <c r="H22" i="119"/>
  <c r="G22" i="119"/>
  <c r="F22" i="119"/>
  <c r="M19" i="119"/>
  <c r="L19" i="119"/>
  <c r="K19" i="119"/>
  <c r="J19" i="119"/>
  <c r="I19" i="119"/>
  <c r="H19" i="119"/>
  <c r="G19" i="119"/>
  <c r="F19" i="119"/>
  <c r="M12" i="119"/>
  <c r="L12" i="119"/>
  <c r="K12" i="119"/>
  <c r="J12" i="119"/>
  <c r="I12" i="119"/>
  <c r="H12" i="119"/>
  <c r="G12" i="119"/>
  <c r="F12" i="119"/>
  <c r="M6" i="119"/>
  <c r="L6" i="119"/>
  <c r="K6" i="119"/>
  <c r="J6" i="119"/>
  <c r="I6" i="119"/>
  <c r="H6" i="119"/>
  <c r="G6" i="119"/>
  <c r="F6" i="119"/>
  <c r="H16" i="114"/>
  <c r="Z36" i="113"/>
  <c r="Z35" i="113"/>
  <c r="M47" i="101"/>
  <c r="L47" i="101"/>
  <c r="K47" i="101"/>
  <c r="J47" i="101"/>
  <c r="I47" i="101"/>
  <c r="H47" i="101"/>
  <c r="G47" i="101"/>
  <c r="F47" i="101"/>
  <c r="M41" i="101"/>
  <c r="L41" i="101"/>
  <c r="K41" i="101"/>
  <c r="J41" i="101"/>
  <c r="I41" i="101"/>
  <c r="H41" i="101"/>
  <c r="H42" i="101" s="1"/>
  <c r="G41" i="101"/>
  <c r="G42" i="101" s="1"/>
  <c r="F41" i="101"/>
  <c r="M39" i="101"/>
  <c r="L39" i="101"/>
  <c r="K39" i="101"/>
  <c r="J39" i="101"/>
  <c r="I39" i="101"/>
  <c r="H39" i="101"/>
  <c r="G39" i="101"/>
  <c r="F39" i="101"/>
  <c r="M33" i="101"/>
  <c r="L33" i="101"/>
  <c r="K33" i="101"/>
  <c r="J33" i="101"/>
  <c r="I33" i="101"/>
  <c r="H33" i="101"/>
  <c r="G33" i="101"/>
  <c r="F33" i="101"/>
  <c r="M31" i="101"/>
  <c r="L31" i="101"/>
  <c r="K31" i="101"/>
  <c r="J31" i="101"/>
  <c r="I31" i="101"/>
  <c r="H31" i="101"/>
  <c r="G31" i="101"/>
  <c r="F31" i="101"/>
  <c r="M14" i="101"/>
  <c r="L14" i="101"/>
  <c r="K14" i="101"/>
  <c r="J14" i="101"/>
  <c r="I14" i="101"/>
  <c r="H14" i="101"/>
  <c r="G14" i="101"/>
  <c r="F14" i="101"/>
  <c r="M9" i="101"/>
  <c r="L9" i="101"/>
  <c r="K9" i="101"/>
  <c r="J9" i="101"/>
  <c r="I9" i="101"/>
  <c r="H9" i="101"/>
  <c r="G9" i="101"/>
  <c r="F9" i="101"/>
  <c r="M7" i="101"/>
  <c r="L7" i="101"/>
  <c r="K7" i="101"/>
  <c r="J7" i="101"/>
  <c r="I7" i="101"/>
  <c r="H7" i="101"/>
  <c r="G7" i="101"/>
  <c r="F7" i="101"/>
  <c r="M32" i="100"/>
  <c r="L32" i="100"/>
  <c r="K32" i="100"/>
  <c r="J32" i="100"/>
  <c r="I32" i="100"/>
  <c r="H32" i="100"/>
  <c r="G32" i="100"/>
  <c r="F32" i="100"/>
  <c r="M25" i="100"/>
  <c r="M26" i="100" s="1"/>
  <c r="L25" i="100"/>
  <c r="L26" i="100" s="1"/>
  <c r="K25" i="100"/>
  <c r="K26" i="100" s="1"/>
  <c r="J25" i="100"/>
  <c r="J26" i="100" s="1"/>
  <c r="I25" i="100"/>
  <c r="H25" i="100"/>
  <c r="G25" i="100"/>
  <c r="F25" i="100"/>
  <c r="M23" i="100"/>
  <c r="L23" i="100"/>
  <c r="K23" i="100"/>
  <c r="J23" i="100"/>
  <c r="I23" i="100"/>
  <c r="H23" i="100"/>
  <c r="G23" i="100"/>
  <c r="F23" i="100"/>
  <c r="F42" i="101" l="1"/>
  <c r="I42" i="101"/>
  <c r="G36" i="119"/>
  <c r="H36" i="119"/>
  <c r="I36" i="119"/>
  <c r="J36" i="119"/>
  <c r="F15" i="101"/>
  <c r="J42" i="101"/>
  <c r="G27" i="119"/>
  <c r="I27" i="119"/>
  <c r="I15" i="101"/>
  <c r="F27" i="119"/>
  <c r="F26" i="100"/>
  <c r="J15" i="101"/>
  <c r="K27" i="119"/>
  <c r="K36" i="119"/>
  <c r="G15" i="101"/>
  <c r="K42" i="101"/>
  <c r="H15" i="101"/>
  <c r="L42" i="101"/>
  <c r="M42" i="101"/>
  <c r="G26" i="100"/>
  <c r="K15" i="101"/>
  <c r="H27" i="119"/>
  <c r="L36" i="119"/>
  <c r="M36" i="119"/>
  <c r="H26" i="100"/>
  <c r="L15" i="101"/>
  <c r="M27" i="119"/>
  <c r="I26" i="100"/>
  <c r="M15" i="101"/>
  <c r="J27" i="119"/>
  <c r="N4" i="33"/>
  <c r="L4" i="33"/>
  <c r="J4" i="33"/>
  <c r="H4" i="33"/>
  <c r="C4" i="33"/>
  <c r="D4" i="33"/>
  <c r="E4" i="33" s="1"/>
  <c r="F4" i="33"/>
  <c r="G4" i="33"/>
  <c r="I4" i="33"/>
  <c r="K4" i="33"/>
  <c r="M4" i="33"/>
  <c r="O4" i="33"/>
  <c r="P4" i="33"/>
  <c r="B4" i="33"/>
  <c r="B5" i="12" l="1"/>
  <c r="C5" i="12"/>
  <c r="D5" i="12"/>
  <c r="E5" i="12"/>
  <c r="F5" i="12"/>
  <c r="G5" i="12"/>
  <c r="H5" i="12"/>
  <c r="I5" i="12"/>
  <c r="J5" i="12"/>
  <c r="K5" i="12"/>
  <c r="C5" i="14"/>
  <c r="D5" i="14"/>
  <c r="E5" i="14"/>
  <c r="F5" i="14"/>
  <c r="G5" i="14"/>
  <c r="H5" i="14"/>
  <c r="I5" i="14"/>
  <c r="C5" i="13"/>
  <c r="D5" i="13"/>
  <c r="E5" i="13"/>
  <c r="F5" i="13"/>
  <c r="G5" i="13"/>
  <c r="H5" i="13"/>
  <c r="I5" i="13"/>
  <c r="B5" i="13"/>
  <c r="C5" i="10"/>
  <c r="D5" i="10"/>
  <c r="E5" i="10"/>
  <c r="F5" i="10"/>
  <c r="G5" i="10"/>
  <c r="H5" i="10"/>
  <c r="I5" i="10"/>
  <c r="J5" i="10"/>
  <c r="K5" i="10"/>
  <c r="L5" i="10"/>
  <c r="M5" i="10"/>
  <c r="N5" i="10"/>
  <c r="O5" i="10"/>
  <c r="B5" i="10"/>
  <c r="E71" i="6"/>
  <c r="F71" i="6"/>
  <c r="G71" i="6"/>
  <c r="H71" i="6"/>
  <c r="I71" i="6"/>
  <c r="J71" i="6"/>
  <c r="K71" i="6"/>
  <c r="L71" i="6"/>
  <c r="M71" i="6"/>
  <c r="N71" i="6"/>
  <c r="O71" i="6"/>
  <c r="P71" i="6"/>
  <c r="D71" i="6"/>
  <c r="C7" i="5"/>
  <c r="D7" i="5"/>
  <c r="E7" i="5"/>
  <c r="F7" i="5"/>
  <c r="G7" i="5"/>
  <c r="H7" i="5"/>
  <c r="I7" i="5"/>
  <c r="B7" i="5"/>
  <c r="F11" i="55"/>
  <c r="E11" i="55"/>
  <c r="N3" i="33"/>
  <c r="J3" i="33"/>
  <c r="L3" i="33"/>
  <c r="L5" i="15"/>
  <c r="B4" i="10"/>
  <c r="C4" i="10"/>
  <c r="B9" i="9"/>
  <c r="B6" i="9" s="1"/>
  <c r="C9" i="9"/>
  <c r="C6" i="9" s="1"/>
  <c r="B10" i="9"/>
  <c r="C10" i="9"/>
  <c r="B27" i="8"/>
  <c r="C27" i="8"/>
  <c r="B71" i="6" l="1"/>
  <c r="C71" i="6"/>
</calcChain>
</file>

<file path=xl/sharedStrings.xml><?xml version="1.0" encoding="utf-8"?>
<sst xmlns="http://schemas.openxmlformats.org/spreadsheetml/2006/main" count="2909" uniqueCount="1203">
  <si>
    <t>Table 1: SEBI Registered Market Intermediaries/Institutions</t>
  </si>
  <si>
    <t>Table 2: Company-Wise Capital Raised through Public and Rights Issues (Equity)</t>
  </si>
  <si>
    <t>Table 6: Issues Listed on SME Platform</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</si>
  <si>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</si>
  <si>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</si>
  <si>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</si>
  <si>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</si>
  <si>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</si>
  <si>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</si>
  <si>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</si>
  <si>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</si>
  <si>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</si>
  <si>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</si>
  <si>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</si>
  <si>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27: Advances/Declines in Cash Segment</t>
  </si>
  <si>
    <t>Table 28: Trading Frequency in Cash Segment</t>
  </si>
  <si>
    <t>Table 29: Daily Volatility of Major Indices  (percent)</t>
  </si>
  <si>
    <t>Table 30: Percentage Share of Top ‘N’ Securities/Members in Turnover of Cash Segment  (percent)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</si>
  <si>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</si>
  <si>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</si>
  <si>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</si>
  <si>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</si>
  <si>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</si>
  <si>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</si>
  <si>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</si>
  <si>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</si>
  <si>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</si>
  <si>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</si>
  <si>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</si>
  <si>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Table 45: Instrument-wise Turnover in Currency Derivative Segment of BSE</t>
  </si>
  <si>
    <t>Table 46: Instrument-wise Turnover in Currency Derivatives of NSE</t>
  </si>
  <si>
    <t>Table 47: Instrument-wise Turnover in Currency Derivative Segment of MSEI</t>
  </si>
  <si>
    <t>Table 51: Trading Statistics of Interest Rate Futures at BSE, NSE and MSEI</t>
  </si>
  <si>
    <t>Table 53: Trends in Foreign Portfolio Investment</t>
  </si>
  <si>
    <t>Table 55: Assets under the Custody of Custodians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</si>
  <si>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</si>
  <si>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</si>
  <si>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</si>
  <si>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</si>
  <si>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</si>
  <si>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</si>
  <si>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Brokers (Equity Derivatives Segment)</t>
  </si>
  <si>
    <t>Brokers (Currency Derivatives Segment)</t>
  </si>
  <si>
    <t>Brokers (Debt Segment)</t>
  </si>
  <si>
    <t>Brokers (Commodity Derivatives Segment)</t>
  </si>
  <si>
    <t>Corporate  Brokers(Cash Segment)</t>
  </si>
  <si>
    <t>Foreign Portfolio Investors (FPIs)</t>
  </si>
  <si>
    <t>Custodians</t>
  </si>
  <si>
    <t>Depositories</t>
  </si>
  <si>
    <t>Depository Participants (NSDL)</t>
  </si>
  <si>
    <t>Depository Participants (CDSL)</t>
  </si>
  <si>
    <t>Merchant Bankers</t>
  </si>
  <si>
    <t>Bankers to an Issue</t>
  </si>
  <si>
    <t>Underwriters</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</si>
  <si>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</si>
  <si>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</si>
  <si>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</si>
  <si>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</si>
  <si>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</si>
  <si>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</si>
  <si>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</si>
  <si>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</si>
  <si>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</si>
  <si>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</si>
  <si>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</si>
  <si>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t>
  </si>
  <si>
    <t>Collective Investment Schemes</t>
  </si>
  <si>
    <t>Approved Intermediaries (Stock Lending Schemes)</t>
  </si>
  <si>
    <t>STP (Centralised Hub)</t>
  </si>
  <si>
    <t>STP Service Providers</t>
  </si>
  <si>
    <t>Notes:</t>
  </si>
  <si>
    <t>Source: SEBI, NSDL.</t>
  </si>
  <si>
    <t>Sl.No.</t>
  </si>
  <si>
    <t>Name of the Issuer/Company</t>
  </si>
  <si>
    <t>Date of Listing</t>
  </si>
  <si>
    <t>Type of Issue</t>
  </si>
  <si>
    <t>No. of Shares Issued</t>
  </si>
  <si>
    <t>Equity</t>
  </si>
  <si>
    <t>Source: SEBI.</t>
  </si>
  <si>
    <t>Sl.No</t>
  </si>
  <si>
    <t>Target Company</t>
  </si>
  <si>
    <t>Acquirer</t>
  </si>
  <si>
    <t>Offer Opening Date</t>
  </si>
  <si>
    <t>Offer Closing Date</t>
  </si>
  <si>
    <t>Offer Size</t>
  </si>
  <si>
    <t>No. of 
Shares</t>
  </si>
  <si>
    <t>Percent of Equity 
Capital</t>
  </si>
  <si>
    <t>Year / Month</t>
  </si>
  <si>
    <t>Open Offers</t>
  </si>
  <si>
    <t>Objectives</t>
  </si>
  <si>
    <t>Total</t>
  </si>
  <si>
    <t>Change in Control 
of Management</t>
  </si>
  <si>
    <t>Consolidation of
 Holdings</t>
  </si>
  <si>
    <t>Substantial 
Acquisition</t>
  </si>
  <si>
    <t>No. of Offers</t>
  </si>
  <si>
    <t>2020-21</t>
  </si>
  <si>
    <t>2021-22$</t>
  </si>
  <si>
    <t>Apr-21</t>
  </si>
  <si>
    <t>May-21</t>
  </si>
  <si>
    <t>Jun-21</t>
  </si>
  <si>
    <t>Jul-21</t>
  </si>
  <si>
    <t>Aug-21</t>
  </si>
  <si>
    <t>Sep-21</t>
  </si>
  <si>
    <t>Public</t>
  </si>
  <si>
    <t>Rights</t>
  </si>
  <si>
    <t>Listed</t>
  </si>
  <si>
    <t>IPOs</t>
  </si>
  <si>
    <t>Equities</t>
  </si>
  <si>
    <t>Debt</t>
  </si>
  <si>
    <t>At Par</t>
  </si>
  <si>
    <t>At Premium</t>
  </si>
  <si>
    <t>No. of issues</t>
  </si>
  <si>
    <t>Year/ Month</t>
  </si>
  <si>
    <t>Source: SEBI</t>
  </si>
  <si>
    <t>Industry</t>
  </si>
  <si>
    <t>0.0</t>
  </si>
  <si>
    <t>Sector-wise</t>
  </si>
  <si>
    <t>Region-wise</t>
  </si>
  <si>
    <t>Private</t>
  </si>
  <si>
    <t>Northern</t>
  </si>
  <si>
    <t>Eastern</t>
  </si>
  <si>
    <t>Western</t>
  </si>
  <si>
    <t>Southern</t>
  </si>
  <si>
    <t>Central</t>
  </si>
  <si>
    <t>Foreign</t>
  </si>
  <si>
    <t>&lt; 5 crore</t>
  </si>
  <si>
    <t>≥ 5crore - &lt; 10crore</t>
  </si>
  <si>
    <t xml:space="preserve">  ≥ 10 crore - &lt; 50 crore</t>
  </si>
  <si>
    <t xml:space="preserve">  ≥ 50 crore - &lt; 100 crore</t>
  </si>
  <si>
    <t>Only BSE</t>
  </si>
  <si>
    <t>Only NSE</t>
  </si>
  <si>
    <t>Only MSEI</t>
  </si>
  <si>
    <t>Both NSE and BSE</t>
  </si>
  <si>
    <t>Source: BSE, NSE and MSEI.</t>
  </si>
  <si>
    <t>Year/Month</t>
  </si>
  <si>
    <t>Source: BSE and NSE</t>
  </si>
  <si>
    <t>BSE</t>
  </si>
  <si>
    <t>NSE</t>
  </si>
  <si>
    <t>MSEI</t>
  </si>
  <si>
    <t>No. of Trades</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</si>
  <si>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</si>
  <si>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</si>
  <si>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</si>
  <si>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</si>
  <si>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</si>
  <si>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</si>
  <si>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</si>
  <si>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</si>
  <si>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</si>
  <si>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Source: Credit Rating Agencies.</t>
  </si>
  <si>
    <t>Table 15: Review of Accepted Ratings of Corporate Debt Securities (Maturity ≥ 1 year)</t>
  </si>
  <si>
    <t>Upgraded</t>
  </si>
  <si>
    <t>Downgraded</t>
  </si>
  <si>
    <t>Reaffirmed</t>
  </si>
  <si>
    <t>Rating Watch</t>
  </si>
  <si>
    <t>Withdrawn/ Suspended</t>
  </si>
  <si>
    <t>Stock Exchanges</t>
  </si>
  <si>
    <t xml:space="preserve">Table 17: Trends in Cash Segment of BSE </t>
  </si>
  <si>
    <t xml:space="preserve">No. of Companies Listed </t>
  </si>
  <si>
    <t>No. of Trading Days</t>
  </si>
  <si>
    <t>No. of Trades (Lakh)</t>
  </si>
  <si>
    <t>Traded Quantity (Lakh)</t>
  </si>
  <si>
    <t>Demat Securities Traded (Lakh)</t>
  </si>
  <si>
    <t xml:space="preserve">S&amp;P BSE Sensex </t>
  </si>
  <si>
    <t>High</t>
  </si>
  <si>
    <t>Low</t>
  </si>
  <si>
    <t>Close</t>
  </si>
  <si>
    <t>Source: BSE .</t>
  </si>
  <si>
    <t xml:space="preserve">Table 18: Trends in Cash Segment of NSE </t>
  </si>
  <si>
    <t xml:space="preserve">Nifty 50 Index </t>
  </si>
  <si>
    <t>Turnover Data compiled for all markets except auction market</t>
  </si>
  <si>
    <t>Source: NSE</t>
  </si>
  <si>
    <t>No. of Companies Permitted #</t>
  </si>
  <si>
    <t>No. of Companies Traded</t>
  </si>
  <si>
    <t>Turnover (₹ crore)</t>
  </si>
  <si>
    <t>Average Daily Turnover (₹ crore)</t>
  </si>
  <si>
    <t>Demat Turnover (₹ crore)</t>
  </si>
  <si>
    <t xml:space="preserve">Market  Capitalisation (₹ crore) </t>
  </si>
  <si>
    <t xml:space="preserve">SX 50 Index </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</si>
  <si>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</si>
  <si>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</si>
  <si>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</si>
  <si>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</si>
  <si>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</si>
  <si>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</si>
  <si>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</si>
  <si>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</si>
  <si>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</si>
  <si>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</si>
  <si>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</si>
  <si>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</si>
  <si>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</si>
  <si>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</si>
  <si>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</si>
  <si>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</si>
  <si>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</si>
  <si>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</si>
  <si>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</si>
  <si>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</si>
  <si>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</si>
  <si>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</si>
  <si>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</si>
  <si>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</si>
  <si>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</si>
  <si>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Others</t>
  </si>
  <si>
    <t>Percentage Share in Turnover</t>
  </si>
  <si>
    <t>Proprietary</t>
  </si>
  <si>
    <t>FPIs</t>
  </si>
  <si>
    <t>Banks</t>
  </si>
  <si>
    <t>Source: BSE.</t>
  </si>
  <si>
    <t>Year /Month</t>
  </si>
  <si>
    <t>Source: NSE.</t>
  </si>
  <si>
    <t>Source: MSEI.</t>
  </si>
  <si>
    <t>Name of Security</t>
  </si>
  <si>
    <t>Weightage (Percent)</t>
  </si>
  <si>
    <t>Beta</t>
  </si>
  <si>
    <t>R 2</t>
  </si>
  <si>
    <t>Daily
Volatility
(Percent)</t>
  </si>
  <si>
    <t>Monthly
Return
(Percent)</t>
  </si>
  <si>
    <t>Impact
Cost
(Percent)</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</si>
  <si>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</si>
  <si>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</si>
  <si>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</si>
  <si>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Sl. No</t>
  </si>
  <si>
    <t>Reliance Industries Ltd.</t>
  </si>
  <si>
    <t>HDFC Bank Ltd.</t>
  </si>
  <si>
    <t>Infosys Ltd.</t>
  </si>
  <si>
    <t>ICICI Bank Ltd.</t>
  </si>
  <si>
    <t>Kotak Mahindra Bank Ltd.</t>
  </si>
  <si>
    <t>Hindustan Unilever Ltd.</t>
  </si>
  <si>
    <t>ITC Ltd.</t>
  </si>
  <si>
    <t>Larsen &amp; Toubro Ltd.</t>
  </si>
  <si>
    <t>Bajaj Finance Ltd.</t>
  </si>
  <si>
    <t>Axis Bank Ltd.</t>
  </si>
  <si>
    <t>State Bank of India</t>
  </si>
  <si>
    <t>Bharti Airtel Ltd.</t>
  </si>
  <si>
    <t>Asian Paints Ltd.</t>
  </si>
  <si>
    <t>HCL Technologies Ltd.</t>
  </si>
  <si>
    <t>Bajaj Finserv Ltd.</t>
  </si>
  <si>
    <t>Tata Steel Ltd.</t>
  </si>
  <si>
    <t>Maruti Suzuki India Ltd.</t>
  </si>
  <si>
    <t>Wipro Ltd.</t>
  </si>
  <si>
    <t>Titan Company Ltd.</t>
  </si>
  <si>
    <t>Sun Pharmaceutical Industries Ltd.</t>
  </si>
  <si>
    <t>Tech Mahindra Ltd.</t>
  </si>
  <si>
    <t>UltraTech Cement Ltd.</t>
  </si>
  <si>
    <t>Mahindra &amp; Mahindra Ltd.</t>
  </si>
  <si>
    <t>Hindalco Industries Ltd.</t>
  </si>
  <si>
    <t>Nestle India Ltd.</t>
  </si>
  <si>
    <t>NTPC Ltd.</t>
  </si>
  <si>
    <t>HDFC Life Insurance Company Ltd.</t>
  </si>
  <si>
    <t>IndusInd Bank Ltd.</t>
  </si>
  <si>
    <t>JSW Steel Ltd.</t>
  </si>
  <si>
    <t>Power Grid Corporation of India Ltd.</t>
  </si>
  <si>
    <t>Grasim Industries Ltd.</t>
  </si>
  <si>
    <t>Divi's Laboratories Ltd.</t>
  </si>
  <si>
    <t>Tata Motors Ltd.</t>
  </si>
  <si>
    <t>Dr. Reddy's Laboratories Ltd.</t>
  </si>
  <si>
    <t>Adani Ports and Special Economic Zone Ltd.</t>
  </si>
  <si>
    <t>SBI Life Insurance Company Ltd.</t>
  </si>
  <si>
    <t>Oil &amp; Natural Gas Corporation Ltd.</t>
  </si>
  <si>
    <t>Cipla Ltd.</t>
  </si>
  <si>
    <t>Bajaj Auto Ltd.</t>
  </si>
  <si>
    <t>Tata Consumer Products Ltd.</t>
  </si>
  <si>
    <t>Britannia Industries Ltd.</t>
  </si>
  <si>
    <t>Bharat Petroleum Corporation Ltd.</t>
  </si>
  <si>
    <t>UPL Ltd.</t>
  </si>
  <si>
    <t>Eicher Motors Ltd.</t>
  </si>
  <si>
    <t>Coal India Ltd.</t>
  </si>
  <si>
    <t>Shree Cement Ltd.</t>
  </si>
  <si>
    <t>Hero MotoCorp Ltd.</t>
  </si>
  <si>
    <t>Indian Oil Corporation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</si>
  <si>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</si>
  <si>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</si>
  <si>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S.No.</t>
  </si>
  <si>
    <t>Issued Capital     (₹ crore)</t>
  </si>
  <si>
    <t>Free Float Market Capitalisation (₹ crore)</t>
  </si>
  <si>
    <t xml:space="preserve">Weightage (Percent)   </t>
  </si>
  <si>
    <t>R2</t>
  </si>
  <si>
    <t>Daily Volatility (Percent)</t>
  </si>
  <si>
    <t>Monthly Return (Percent)</t>
  </si>
  <si>
    <t>Impact Cost (Percent) *</t>
  </si>
  <si>
    <t>Power Grid Corporation of India Limited</t>
  </si>
  <si>
    <t>Na</t>
  </si>
  <si>
    <t>Housing Development Finance Corporation Limited</t>
  </si>
  <si>
    <t>IndusInd Bank Limited</t>
  </si>
  <si>
    <t>Hindustan Unilever Limited</t>
  </si>
  <si>
    <t>HCL Technologies Limited</t>
  </si>
  <si>
    <t>Tata Consultancy Services Limited</t>
  </si>
  <si>
    <t>ITC Limited</t>
  </si>
  <si>
    <t>Hindalco Industries Limited</t>
  </si>
  <si>
    <t>Axis Bank Limited</t>
  </si>
  <si>
    <t>Kotak Mahindra Bank Limited</t>
  </si>
  <si>
    <t>Bharti Airtel Limited</t>
  </si>
  <si>
    <t>Reliance Industries Limited</t>
  </si>
  <si>
    <t>Infosys Limited</t>
  </si>
  <si>
    <t>Asian Paints Limited</t>
  </si>
  <si>
    <t>Grasim Industries Limited</t>
  </si>
  <si>
    <t>Titan Company Limited</t>
  </si>
  <si>
    <t>Tata Steel Limited</t>
  </si>
  <si>
    <t>Bajaj Finance Limited</t>
  </si>
  <si>
    <t>Tech Mahindra Limited</t>
  </si>
  <si>
    <t>Wipro Limited</t>
  </si>
  <si>
    <t>UltraTech Cement Limited</t>
  </si>
  <si>
    <t>Larsen &amp; Toubro Limited</t>
  </si>
  <si>
    <t>HDFC Bank Limited</t>
  </si>
  <si>
    <t>Maruti Suzuki India Limited</t>
  </si>
  <si>
    <t>Mahindra &amp; Mahindra Limited</t>
  </si>
  <si>
    <t>ICICI Bank Limited</t>
  </si>
  <si>
    <t>Oil &amp; Natural Gas Corporation Limited</t>
  </si>
  <si>
    <t>Dr. Reddy's Laboratories Limited</t>
  </si>
  <si>
    <t>Nestle India Ltd</t>
  </si>
  <si>
    <t>Sun Pharmaceuticals Industries Limited</t>
  </si>
  <si>
    <t>NTPC Limited</t>
  </si>
  <si>
    <t>Tata Motors Limited</t>
  </si>
  <si>
    <t>Bajaj Auto Limited</t>
  </si>
  <si>
    <t>Cipla Limited</t>
  </si>
  <si>
    <t>Britannia Industries Limited</t>
  </si>
  <si>
    <t>HDFC Life Insurance Company Limited</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</si>
  <si>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</si>
  <si>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</si>
  <si>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</si>
  <si>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</si>
  <si>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</si>
  <si>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</si>
  <si>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</si>
  <si>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</si>
  <si>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is calculated based on the average price methodology.                                                                           </t>
  </si>
  <si>
    <t>Table 28: Trading Frequency in Cash Segment of BSE, NSE and MSEI</t>
  </si>
  <si>
    <t>Month</t>
  </si>
  <si>
    <t>No. of Companies Listed</t>
  </si>
  <si>
    <t>Percent of Traded to Listed</t>
  </si>
  <si>
    <t>BSE Sensex</t>
  </si>
  <si>
    <t>BSE 100</t>
  </si>
  <si>
    <t>BSE 500</t>
  </si>
  <si>
    <t>Nifty 50</t>
  </si>
  <si>
    <t>Nifty Next 50</t>
  </si>
  <si>
    <t>Nifty 500</t>
  </si>
  <si>
    <t>SX40</t>
  </si>
  <si>
    <t>Source: BSE, MSEI and NSE.</t>
  </si>
  <si>
    <t>Note: Volatility is calculated as the standard deviation of the natural log of daily returns in indices for the respective period.</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</si>
  <si>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</si>
  <si>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</si>
  <si>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</si>
  <si>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</si>
  <si>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</si>
  <si>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</si>
  <si>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</si>
  <si>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</si>
  <si>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</si>
  <si>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</si>
  <si>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</si>
  <si>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</si>
  <si>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</si>
  <si>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</si>
  <si>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Percent  of Delivered Value to Total Turnover</t>
  </si>
  <si>
    <t>Delivered Quantity in Demat Mode (Lakh)</t>
  </si>
  <si>
    <t>Percent of Demat Delivered Quantity to Total Delivered Quantity</t>
  </si>
  <si>
    <t>Percent of Demat Delivered Value to Total Delivered Value</t>
  </si>
  <si>
    <t>Short Delivery (Auctioned quantity) (Lakh)</t>
  </si>
  <si>
    <t>Percent of Short Delivery to Delivery Quantity</t>
  </si>
  <si>
    <t>Table 32: Settlement Statistics for Cash Segment of NSE</t>
  </si>
  <si>
    <t>Settlement Statistics for settlement type N, excluding CM Series IL &amp; BL</t>
  </si>
  <si>
    <t>Table 33: Settlement Statistics for Cash Segment of MSEI</t>
  </si>
  <si>
    <t>Month Sorting</t>
  </si>
  <si>
    <t>Delivered Value      (₹ crore)</t>
  </si>
  <si>
    <t>Delivered Value in Demat Mode     (₹ crore)</t>
  </si>
  <si>
    <t>Funds Pay-in (₹ crore)</t>
  </si>
  <si>
    <t>Securities Pay-in (₹ crore)</t>
  </si>
  <si>
    <t>Settlement Guarantee Fund(₹ crore)</t>
  </si>
  <si>
    <t>Year/     Month</t>
  </si>
  <si>
    <t>Index Futures</t>
  </si>
  <si>
    <t>Stock Futures</t>
  </si>
  <si>
    <t>Index Options</t>
  </si>
  <si>
    <t>Stock Options</t>
  </si>
  <si>
    <t>Open Interest at the end of Month</t>
  </si>
  <si>
    <t>Call</t>
  </si>
  <si>
    <t>Put</t>
  </si>
  <si>
    <t>No. of
Contracts</t>
  </si>
  <si>
    <t>Note: 1. Notional Turnover = (Strike Price + Premium) * Quantity.</t>
  </si>
  <si>
    <t xml:space="preserve">Table 35: Trends in Equity Derivatives Segment at NSE (Turnover in Notional Value) </t>
  </si>
  <si>
    <t>Index/Stock
Futures</t>
  </si>
  <si>
    <t>Index/Stock
Options</t>
  </si>
  <si>
    <t>Settlement
Gurantee
Fund</t>
  </si>
  <si>
    <t>MTM
Settlement</t>
  </si>
  <si>
    <t>Final
Settlement</t>
  </si>
  <si>
    <t>Premium
Settlement</t>
  </si>
  <si>
    <t>Exercise
Settlement</t>
  </si>
  <si>
    <t>Percentage Share in Open Interest</t>
  </si>
  <si>
    <t>Pro</t>
  </si>
  <si>
    <t>BSE 30 SENSEX</t>
  </si>
  <si>
    <t>BSE SENSEX 50</t>
  </si>
  <si>
    <t>BSE BANKEX</t>
  </si>
  <si>
    <t>BSE OIL &amp; GAS INDEX</t>
  </si>
  <si>
    <t>BSE TECK INDEX</t>
  </si>
  <si>
    <t>BSE100</t>
  </si>
  <si>
    <t>HANG SENG Index Futures</t>
  </si>
  <si>
    <t>MICEX Index Futures</t>
  </si>
  <si>
    <t>FTSE/JSE Top 40 Futures</t>
  </si>
  <si>
    <t>IBOVESPA Futures</t>
  </si>
  <si>
    <t>NIFTY</t>
  </si>
  <si>
    <t>NIFTYIT</t>
  </si>
  <si>
    <t>BANKNIFTY</t>
  </si>
  <si>
    <t>FINNIFTY</t>
  </si>
  <si>
    <t>Currency Futures</t>
  </si>
  <si>
    <t>Currency  Options</t>
  </si>
  <si>
    <t>Open Interest at the end of  the Month</t>
  </si>
  <si>
    <t>No. of Contracts</t>
  </si>
  <si>
    <t xml:space="preserve">No. of Contracts </t>
  </si>
  <si>
    <t>Source: BSE</t>
  </si>
  <si>
    <t>No. of Trading  Days</t>
  </si>
  <si>
    <t>Currency Options</t>
  </si>
  <si>
    <t>Open Interest at the
end of Month</t>
  </si>
  <si>
    <t>Notes: 1. Trading Value :- For Futures, Value of contract = Traded Qty*Traded Price. 2. For Options, Value of contract = Traded Qty*(Strike Price+Traded Premium)</t>
  </si>
  <si>
    <t>Currency
Futures</t>
  </si>
  <si>
    <t>Open Interest as on last day of the month (in lots)</t>
  </si>
  <si>
    <t>USDINR</t>
  </si>
  <si>
    <t>EURINR</t>
  </si>
  <si>
    <t>GBPINR</t>
  </si>
  <si>
    <t>JPYINR</t>
  </si>
  <si>
    <t>EURUSD</t>
  </si>
  <si>
    <t>GBPUSD</t>
  </si>
  <si>
    <t>USDJPY</t>
  </si>
  <si>
    <t>Open Interest as on last day of the month ( in lots)</t>
  </si>
  <si>
    <t>Table 47:  Instrument-wise Turnover in Currency Derivative Segment of MSEI</t>
  </si>
  <si>
    <t>Open Interest as on last day of the month
(in lots)</t>
  </si>
  <si>
    <t>1 Month</t>
  </si>
  <si>
    <t>&gt; 3 Months</t>
  </si>
  <si>
    <t>Interest Rate Futures</t>
  </si>
  <si>
    <t>Open Interest at
the end of</t>
  </si>
  <si>
    <t>Interest RateFutures</t>
  </si>
  <si>
    <t xml:space="preserve">Open Interest at the end of </t>
  </si>
  <si>
    <t>Source: BSE, NSE and MSEI</t>
  </si>
  <si>
    <t>Physical Delivery Settlement</t>
  </si>
  <si>
    <t>MTM Settlement</t>
  </si>
  <si>
    <t>Source: NSE, BSE and MSEI</t>
  </si>
  <si>
    <t>Cumulative Net Investment (US $ mn.)</t>
  </si>
  <si>
    <t>Source: NSDL, CDSL</t>
  </si>
  <si>
    <t xml:space="preserve">FPIs </t>
  </si>
  <si>
    <t>Foreign
Depositories</t>
  </si>
  <si>
    <t>FDI
Investments</t>
  </si>
  <si>
    <t>Foreign
Venture
Capital
Investments</t>
  </si>
  <si>
    <t>OCBs</t>
  </si>
  <si>
    <t>NRIs</t>
  </si>
  <si>
    <t>Mutual
Funds</t>
  </si>
  <si>
    <t>Corporates</t>
  </si>
  <si>
    <t>Insurance
Companies</t>
  </si>
  <si>
    <t>Local
Pension
Funds</t>
  </si>
  <si>
    <t>Financial
Institutions</t>
  </si>
  <si>
    <t>No.</t>
  </si>
  <si>
    <t>Source: Custodians.</t>
  </si>
  <si>
    <t>Gross Mobilisation</t>
  </si>
  <si>
    <t>Redemption</t>
  </si>
  <si>
    <t>Net Inflow/ Outflow</t>
  </si>
  <si>
    <t>Assets at the
End of
Period</t>
  </si>
  <si>
    <t>Pvt. Sector</t>
  </si>
  <si>
    <t>Public Sector</t>
  </si>
  <si>
    <t>Open</t>
  </si>
  <si>
    <t>Year/  Month</t>
  </si>
  <si>
    <t>Gross Purchases</t>
  </si>
  <si>
    <t>Gross Sales</t>
  </si>
  <si>
    <t>Net Purchases /Sales</t>
  </si>
  <si>
    <t>Net purchases /Sale</t>
  </si>
  <si>
    <t>Particulars</t>
  </si>
  <si>
    <t>No. of Clients</t>
  </si>
  <si>
    <t>Listed Equity</t>
  </si>
  <si>
    <t>Unlisted Equity</t>
  </si>
  <si>
    <t>Parameter</t>
  </si>
  <si>
    <t>Unit</t>
  </si>
  <si>
    <t>NSDL</t>
  </si>
  <si>
    <t>CDSL</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</si>
  <si>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</si>
  <si>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</si>
  <si>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</si>
  <si>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</si>
  <si>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</si>
  <si>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</si>
  <si>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</si>
  <si>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</si>
  <si>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</si>
  <si>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</si>
  <si>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</si>
  <si>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</si>
  <si>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</si>
  <si>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</si>
  <si>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</si>
  <si>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</si>
  <si>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</si>
  <si>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</si>
  <si>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</si>
  <si>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</si>
  <si>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Source: NSDL and CDSL.</t>
  </si>
  <si>
    <t>Companies Live</t>
  </si>
  <si>
    <t>DPs Live</t>
  </si>
  <si>
    <t>DPs
Locations</t>
  </si>
  <si>
    <t>Demat 
Quantity 
(million securities)</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</si>
  <si>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</si>
  <si>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t>* Includes Nine Participants which are under closure/termination process and SEBI registration is not yet cancelled/suspended</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</si>
  <si>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</si>
  <si>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</si>
  <si>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</si>
  <si>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</si>
  <si>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</si>
  <si>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</si>
  <si>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</si>
  <si>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</si>
  <si>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</si>
  <si>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</si>
  <si>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</si>
  <si>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</si>
  <si>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</si>
  <si>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</si>
  <si>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</si>
  <si>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</si>
  <si>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Note: The categories included in Others are Preference Shares, Mutual Fund Units, Warrants, PTCs, Treasury Bills, CPs, CDs and Government Securities.</t>
  </si>
  <si>
    <t>Exchanges</t>
  </si>
  <si>
    <t>Futures</t>
  </si>
  <si>
    <t>Options</t>
  </si>
  <si>
    <t>Agriculture</t>
  </si>
  <si>
    <t>Metals other than bullion</t>
  </si>
  <si>
    <t xml:space="preserve">Bullion </t>
  </si>
  <si>
    <t>Energy</t>
  </si>
  <si>
    <t>Gems and Stones</t>
  </si>
  <si>
    <t>Bullion</t>
  </si>
  <si>
    <t>Metal</t>
  </si>
  <si>
    <t>NCDEX</t>
  </si>
  <si>
    <t>Permitted for trading</t>
  </si>
  <si>
    <t>MCX</t>
  </si>
  <si>
    <t>Traded</t>
  </si>
  <si>
    <t>Source: MCX and NCDEX</t>
  </si>
  <si>
    <t>Metals</t>
  </si>
  <si>
    <t>Volume ('000 tonnes)</t>
  </si>
  <si>
    <t>Source: MCX</t>
  </si>
  <si>
    <t>Source: NCDEX</t>
  </si>
  <si>
    <t>No.of Trading days</t>
  </si>
  <si>
    <t>No. of contracts traded</t>
  </si>
  <si>
    <t xml:space="preserve">No. of contracts </t>
  </si>
  <si>
    <t>Open interest at the end of the period</t>
  </si>
  <si>
    <t>Name of the Commodity</t>
  </si>
  <si>
    <t>Gold</t>
  </si>
  <si>
    <t>Silver</t>
  </si>
  <si>
    <t>Aluminium</t>
  </si>
  <si>
    <t>Copper</t>
  </si>
  <si>
    <t>Lead</t>
  </si>
  <si>
    <t>Nickel</t>
  </si>
  <si>
    <t>Zinc</t>
  </si>
  <si>
    <t>Cardamom</t>
  </si>
  <si>
    <t>Cotton</t>
  </si>
  <si>
    <t>CPO</t>
  </si>
  <si>
    <t>Kapas</t>
  </si>
  <si>
    <t>Mentha Oil</t>
  </si>
  <si>
    <t>Rubber</t>
  </si>
  <si>
    <t>Crude Oil</t>
  </si>
  <si>
    <t>Natural Gas (trln. Btu)</t>
  </si>
  <si>
    <t>iCOMDEX Metal</t>
  </si>
  <si>
    <t>Source : MCX</t>
  </si>
  <si>
    <t>Source :  RBI, FBIL,  MOSPI,  Ministry of Commerce &amp; Industry, Office of the Economic Adviser.</t>
  </si>
  <si>
    <t>Real estate investment trust (REITs)</t>
  </si>
  <si>
    <t>*In instances where offers have more than one objective, the issue is classified only under one of the same.</t>
  </si>
  <si>
    <t>Data is compiled based on offer closing date</t>
  </si>
  <si>
    <t>Table 6:  Issues Listed on SME Platform</t>
  </si>
  <si>
    <t>Amount 
( ₹   crore)</t>
  </si>
  <si>
    <t>Notes -</t>
  </si>
  <si>
    <t>From April 2020 onwards, data on IPO issues are categorised based on the listing date .</t>
  </si>
  <si>
    <t>Table includes only IPOs listed at SME platform. In 2020-21, one FPO of Rs.30 crore was issued and same has not been included in the table.</t>
  </si>
  <si>
    <t>Table 7:  Industry-wise Classification of Capital Raised through Public and Rights Issues (Equity)</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</si>
  <si>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</si>
  <si>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</si>
  <si>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</si>
  <si>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</si>
  <si>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</si>
  <si>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</si>
  <si>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</si>
  <si>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</si>
  <si>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</si>
  <si>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</si>
  <si>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</si>
  <si>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</si>
  <si>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</si>
  <si>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</si>
  <si>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</si>
  <si>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</si>
  <si>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</si>
  <si>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</si>
  <si>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</si>
  <si>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</si>
  <si>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</si>
  <si>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</si>
  <si>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</si>
  <si>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</si>
  <si>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&gt;=₹500 crore</t>
  </si>
  <si>
    <t xml:space="preserve">  ≥ 100 crore -&lt;500 crore</t>
  </si>
  <si>
    <t xml:space="preserve">Notes: 1. The above data includes both "no. of issues" and "Amount" raised on conversion of convertible securities issued on QIP basis. 
</t>
  </si>
  <si>
    <r>
      <t>Table 16: Distribution of Turnover on Cash Segments of Stock Exchanges (</t>
    </r>
    <r>
      <rPr>
        <b/>
        <sz val="11"/>
        <color indexed="8"/>
        <rFont val="Rupee Foradian"/>
        <family val="2"/>
      </rPr>
      <t>`</t>
    </r>
    <r>
      <rPr>
        <b/>
        <sz val="11"/>
        <color indexed="8"/>
        <rFont val="Garamond"/>
        <family val="1"/>
      </rPr>
      <t>crore)</t>
    </r>
  </si>
  <si>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</si>
  <si>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</si>
  <si>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</si>
  <si>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</si>
  <si>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</si>
  <si>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</si>
  <si>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</si>
  <si>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5. The above is calculated for a month for the portfolio size of Rs. 5 lakh.  It is calculated for the current month.</t>
  </si>
  <si>
    <t>Average Trade Size (₹)</t>
  </si>
  <si>
    <t>Free Float
Market
Capitalisation
(₹ crore)</t>
  </si>
  <si>
    <t>Issued
Capital 
(₹ crore)</t>
  </si>
  <si>
    <t>Delivered Value   (₹ crore)</t>
  </si>
  <si>
    <t>Settlement Guarantee Fund (₹ crore)</t>
  </si>
  <si>
    <t>Delivered Value      (₹  crore)</t>
  </si>
  <si>
    <t>Turnover
(₹ crore)</t>
  </si>
  <si>
    <t>Open Interest at the end of Period</t>
  </si>
  <si>
    <t>Table 36: Settlement Statistics in Equity Derivatives Segment at BSE and NSE (₹ crore)</t>
  </si>
  <si>
    <t>Turnover Share (in Percentage)</t>
  </si>
  <si>
    <t>Value 
(₹ crore)</t>
  </si>
  <si>
    <t>Turnover
(₹  crore)</t>
  </si>
  <si>
    <t>Value
(₹  crore)</t>
  </si>
  <si>
    <t>Turnover (₹  crore)</t>
  </si>
  <si>
    <t>Table 44: Settlement Statistics of Currency Derivatives Segment (₹ crore)</t>
  </si>
  <si>
    <t>Turnover ( ₹  crore)</t>
  </si>
  <si>
    <t>Table 48: Maturity-wise Turnover in Currency Derivative Segment of BSE (₹ crore)</t>
  </si>
  <si>
    <t>2 Months</t>
  </si>
  <si>
    <t>3 Months</t>
  </si>
  <si>
    <t xml:space="preserve">2 Months   </t>
  </si>
  <si>
    <t>Table 49: Maturity-wise Turnover in Currency Derivative Segment of NSE  (₹ crore)</t>
  </si>
  <si>
    <t>Traded Value 
(₹ crore)</t>
  </si>
  <si>
    <t>Table 52: Settlement Statistics in Interest Rate Futures at BSE, NSE and MSEI (₹ crore)</t>
  </si>
  <si>
    <t>Table 50: Maturity-wise Turnover in Currency Derivative Segment of MSEI (₹ crore)</t>
  </si>
  <si>
    <t>Gross Purchase (₹ crore)</t>
  </si>
  <si>
    <t>Gross Sales (₹ crore)</t>
  </si>
  <si>
    <t>Net Investment  (₹ crore)</t>
  </si>
  <si>
    <t>Net Investment (US $ mn.)</t>
  </si>
  <si>
    <t>Amount (₹ crore)</t>
  </si>
  <si>
    <t xml:space="preserve">Notes:  </t>
  </si>
  <si>
    <t>Notional value of ODIs on Equity, Debt , Hybrid securities &amp; Derivatives (₹ crore)</t>
  </si>
  <si>
    <t>Notional value of ODIs on Equity Debt , Hybrid securities excluding Derivatives (₹ crore)</t>
  </si>
  <si>
    <t>Assets Under Custody of FPIs (₹ crore)</t>
  </si>
  <si>
    <t>Table 54: Notional Value of Offshore Derivative Instruments (ODIs) compared to Assets Under Custody (AUC) of FPIs (₹ crore)</t>
  </si>
  <si>
    <t>Sr. No.</t>
  </si>
  <si>
    <t>Scheme Category</t>
  </si>
  <si>
    <t xml:space="preserve">No. of schemes </t>
  </si>
  <si>
    <t xml:space="preserve">No. of Folios </t>
  </si>
  <si>
    <t>Funds mobilized  (₹ crore)</t>
  </si>
  <si>
    <t>Repurchase/ Redemptio  (₹ crore)</t>
  </si>
  <si>
    <t>Net Inflow (+ve)/ Outflow (-ve)   (₹ crore)</t>
  </si>
  <si>
    <t>Net Assets Under Management as on  March 31,2021(₹ crore)</t>
  </si>
  <si>
    <t xml:space="preserve">Funds mobilized  (₹ crore)
 </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</si>
  <si>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</si>
  <si>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</si>
  <si>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</si>
  <si>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</si>
  <si>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</si>
  <si>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</si>
  <si>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</si>
  <si>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</si>
  <si>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</si>
  <si>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</si>
  <si>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</si>
  <si>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</si>
  <si>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</si>
  <si>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</si>
  <si>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</si>
  <si>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</si>
  <si>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</si>
  <si>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</si>
  <si>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</si>
  <si>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</si>
  <si>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</si>
  <si>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</si>
  <si>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</si>
  <si>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</si>
  <si>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</si>
  <si>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</si>
  <si>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</si>
  <si>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</si>
  <si>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</si>
  <si>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</si>
  <si>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</si>
  <si>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</si>
  <si>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</si>
  <si>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III</t>
  </si>
  <si>
    <t>Hybrid Schemes</t>
  </si>
  <si>
    <t>Conservative Hybrid Fund</t>
  </si>
  <si>
    <t>Balanced Hybrid Fund/Aggressive Hybrid Fund</t>
  </si>
  <si>
    <t>Dynamic Asset Allocation/Balanced Advantage</t>
  </si>
  <si>
    <t>Multi Asset Allocation</t>
  </si>
  <si>
    <t>Arbitrage Fund</t>
  </si>
  <si>
    <t>Equity Savings Fund</t>
  </si>
  <si>
    <t>IV</t>
  </si>
  <si>
    <t>Solution Oriented  Schemes</t>
  </si>
  <si>
    <t>Retirement Fund</t>
  </si>
  <si>
    <t>Childrens' Fund</t>
  </si>
  <si>
    <t>V</t>
  </si>
  <si>
    <t>Other Schemes</t>
  </si>
  <si>
    <t>Index Funds</t>
  </si>
  <si>
    <t>GOLD ETFs</t>
  </si>
  <si>
    <t>Other ETFs</t>
  </si>
  <si>
    <t>Fund of funds investing overseas</t>
  </si>
  <si>
    <t>Total A-Open ended Schemes</t>
  </si>
  <si>
    <t>B</t>
  </si>
  <si>
    <t>Close  Ended Schemes</t>
  </si>
  <si>
    <t>i</t>
  </si>
  <si>
    <t>Fixed Term Plan</t>
  </si>
  <si>
    <t>ii</t>
  </si>
  <si>
    <t>Capital Protection Oriented  Schemes</t>
  </si>
  <si>
    <t>iii</t>
  </si>
  <si>
    <t xml:space="preserve">Infrastructure Debt Fund </t>
  </si>
  <si>
    <t>iv</t>
  </si>
  <si>
    <t>Other Debt</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</si>
  <si>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</si>
  <si>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</si>
  <si>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</si>
  <si>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</si>
  <si>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</si>
  <si>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</si>
  <si>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</si>
  <si>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</si>
  <si>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Table 59: Assets Managed by Portfolio Managers</t>
  </si>
  <si>
    <t>Discretionary#</t>
  </si>
  <si>
    <t>Non-Discretionary</t>
  </si>
  <si>
    <t>Advisory</t>
  </si>
  <si>
    <t>Advisory**</t>
  </si>
  <si>
    <t>AUM (₹ crore)</t>
  </si>
  <si>
    <t>Plain Debt Listed</t>
  </si>
  <si>
    <t>Plain Debt Unlisted</t>
  </si>
  <si>
    <t>Structured Debt Listed</t>
  </si>
  <si>
    <t>Structured Debt Unlisted</t>
  </si>
  <si>
    <t>Derivatives- Equity</t>
  </si>
  <si>
    <t>Derivatives- Commodity</t>
  </si>
  <si>
    <t>Derivatives- Others</t>
  </si>
  <si>
    <t>Total*</t>
  </si>
  <si>
    <t xml:space="preserve">1. **Value of Assets for which Advisory Services are being given. </t>
  </si>
  <si>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#Source for listed securities information: Issuer/ NSE/BSE. </t>
  </si>
  <si>
    <t>276*</t>
  </si>
  <si>
    <t>Demat Value (₹ crore)</t>
  </si>
  <si>
    <t>Demat Value  (₹ crore)</t>
  </si>
  <si>
    <t xml:space="preserve">Energy </t>
  </si>
  <si>
    <t>Indices</t>
  </si>
  <si>
    <t xml:space="preserve">Contracts floated </t>
  </si>
  <si>
    <t>ICEX</t>
  </si>
  <si>
    <t> 0</t>
  </si>
  <si>
    <t>Source: NCDEX, MCX, ICEX, BSE and NSE</t>
  </si>
  <si>
    <t xml:space="preserve"> </t>
  </si>
  <si>
    <t xml:space="preserve">MCX iCOMDEX </t>
  </si>
  <si>
    <t xml:space="preserve">NCDEX Nkrishi </t>
  </si>
  <si>
    <t>Total Futures</t>
  </si>
  <si>
    <t>Apr.21</t>
  </si>
  <si>
    <t>Year / 
Month</t>
  </si>
  <si>
    <t>Total Options</t>
  </si>
  <si>
    <t xml:space="preserve">Call Options </t>
  </si>
  <si>
    <t xml:space="preserve">Put Options </t>
  </si>
  <si>
    <r>
      <t>Notional Value 
(</t>
    </r>
    <r>
      <rPr>
        <sz val="10"/>
        <rFont val="Garamond"/>
        <family val="1"/>
      </rPr>
      <t>₹</t>
    </r>
    <r>
      <rPr>
        <b/>
        <sz val="10"/>
        <rFont val="Garamond"/>
        <family val="1"/>
      </rPr>
      <t xml:space="preserve"> crore)</t>
    </r>
  </si>
  <si>
    <t xml:space="preserve">Agriculture </t>
  </si>
  <si>
    <t xml:space="preserve">Agridex Index </t>
  </si>
  <si>
    <t xml:space="preserve">Call options </t>
  </si>
  <si>
    <t xml:space="preserve">Put options </t>
  </si>
  <si>
    <t>Open interest 
  at the end of the period</t>
  </si>
  <si>
    <r>
      <t>Notional Value
(</t>
    </r>
    <r>
      <rPr>
        <sz val="10"/>
        <rFont val="Garamond"/>
        <family val="1"/>
      </rPr>
      <t xml:space="preserve">₹ </t>
    </r>
    <r>
      <rPr>
        <b/>
        <sz val="10"/>
        <rFont val="Garamond"/>
        <family val="1"/>
      </rPr>
      <t>crore)</t>
    </r>
  </si>
  <si>
    <t xml:space="preserve">Metals </t>
  </si>
  <si>
    <t xml:space="preserve">Gems and Stones </t>
  </si>
  <si>
    <t xml:space="preserve">Total </t>
  </si>
  <si>
    <t>Source: ICEX</t>
  </si>
  <si>
    <t>Base Metal</t>
  </si>
  <si>
    <t>Note: 1. Conversion factors: Brent Crude Oil (1 Tonne = 7.33 Barrels)</t>
  </si>
  <si>
    <t>No. of contracts</t>
  </si>
  <si>
    <r>
      <t>Notional Value 
(</t>
    </r>
    <r>
      <rPr>
        <sz val="12"/>
        <rFont val="Garamond"/>
        <family val="1"/>
      </rPr>
      <t>₹</t>
    </r>
    <r>
      <rPr>
        <b/>
        <sz val="12"/>
        <rFont val="Garamond"/>
        <family val="1"/>
      </rPr>
      <t xml:space="preserve"> crore)</t>
    </r>
  </si>
  <si>
    <t>Year</t>
  </si>
  <si>
    <t>VCPs/ Hedger</t>
  </si>
  <si>
    <t>Proprietary traders</t>
  </si>
  <si>
    <t>Domestic Financial institutional investors</t>
  </si>
  <si>
    <t>Farmers / FPOs</t>
  </si>
  <si>
    <t>Notes: 1  Turnover is based on the current Unique Client Code  classification as uploaded by the members of the exchanges for the respective commodities.</t>
  </si>
  <si>
    <t>Source: MCX, NCDEX, ICEX, BSE and NSE</t>
  </si>
  <si>
    <t>Exchange &amp; Segment</t>
  </si>
  <si>
    <t>Commodity Type</t>
  </si>
  <si>
    <t>Volume
('000 tonnes)</t>
  </si>
  <si>
    <t>Value (Rs. crore)</t>
  </si>
  <si>
    <t>MCX Futures</t>
  </si>
  <si>
    <t>Total for Bullion</t>
  </si>
  <si>
    <t>Base Metals</t>
  </si>
  <si>
    <t>Total for Base Metals</t>
  </si>
  <si>
    <t>Agri</t>
  </si>
  <si>
    <t>Total for Agri.</t>
  </si>
  <si>
    <t>Total for Energy</t>
  </si>
  <si>
    <t xml:space="preserve">iCOMDEX Bullion </t>
  </si>
  <si>
    <t>Total for Index Futures</t>
  </si>
  <si>
    <t>MCX Options</t>
  </si>
  <si>
    <t>Note : 1. Natural Gas volume is in trillion BTU and is not included for computing the  total volume in "000 tonnes".</t>
  </si>
  <si>
    <t xml:space="preserve">           2. iCOMDEX Bullion volumes are in '000 lots and is not included for computing the total volume in "000 tonnes". One lot = Rs. 50 * MCX iCOMDEX Bullion Index</t>
  </si>
  <si>
    <t xml:space="preserve">          3. iCOMDEX Metal volumes are in '000 lots and is not included for computing the total volume in "000 tonnes". One lot = Rs. 50 * MCX iCOMDEX Metal Index</t>
  </si>
  <si>
    <t xml:space="preserve">          4. Options includes both 'options on futures' and 'options on goods'</t>
  </si>
  <si>
    <t xml:space="preserve">          5. Conversion factors: Cotton (1 Bale=170 kg), Crude Oil (1 Tonne = 7.33Barrels)</t>
  </si>
  <si>
    <t>Sr.No</t>
  </si>
  <si>
    <t xml:space="preserve">Name of Agri. Commodity </t>
  </si>
  <si>
    <t>Volume 
('000 tonnes)</t>
  </si>
  <si>
    <t>Agri.</t>
  </si>
  <si>
    <t xml:space="preserve">AGRIDEX, GUARDEX, SOYDEX  Index </t>
  </si>
  <si>
    <t>Barley</t>
  </si>
  <si>
    <t>Bajra</t>
  </si>
  <si>
    <t>Castorseed</t>
  </si>
  <si>
    <t>Chana</t>
  </si>
  <si>
    <t>Cotton seed oil cake</t>
  </si>
  <si>
    <t>Coriander</t>
  </si>
  <si>
    <t>Guargum</t>
  </si>
  <si>
    <t>Guar seed</t>
  </si>
  <si>
    <t>Gur</t>
  </si>
  <si>
    <t>Jeera</t>
  </si>
  <si>
    <t>Maize</t>
  </si>
  <si>
    <t>RM seed</t>
  </si>
  <si>
    <t>Soy bean</t>
  </si>
  <si>
    <t>Refined Soy Oil</t>
  </si>
  <si>
    <t>Turmeric</t>
  </si>
  <si>
    <t>Wheat</t>
  </si>
  <si>
    <t>Steel Long</t>
  </si>
  <si>
    <t>Total for Metal</t>
  </si>
  <si>
    <t>Guarseed</t>
  </si>
  <si>
    <t>Soybean</t>
  </si>
  <si>
    <t>RM Seed</t>
  </si>
  <si>
    <t>ICEX Futures</t>
  </si>
  <si>
    <t>Gems &amp; Stones</t>
  </si>
  <si>
    <t>Diamond 0.3CT</t>
  </si>
  <si>
    <t>Diamond 0.5CT</t>
  </si>
  <si>
    <t>Diamond 1CT</t>
  </si>
  <si>
    <t>Total for Diamond</t>
  </si>
  <si>
    <t xml:space="preserve">Rubber </t>
  </si>
  <si>
    <t>Paddy Basmati</t>
  </si>
  <si>
    <t>Total - ICEX Futures</t>
  </si>
  <si>
    <t>NSE Futures</t>
  </si>
  <si>
    <t>Gold Mini</t>
  </si>
  <si>
    <t>Gold 1 g</t>
  </si>
  <si>
    <t>Crude Degummed Soybean Oil </t>
  </si>
  <si>
    <t>Total for base metals</t>
  </si>
  <si>
    <t>Total -NSE Futures</t>
  </si>
  <si>
    <t>NSE Options</t>
  </si>
  <si>
    <t>Total -NSE Options</t>
  </si>
  <si>
    <t>BSE Futures</t>
  </si>
  <si>
    <t>Gold M</t>
  </si>
  <si>
    <t>Guar Seed</t>
  </si>
  <si>
    <t>Cotton29</t>
  </si>
  <si>
    <t>BSE Almond</t>
  </si>
  <si>
    <t>Cotton 34</t>
  </si>
  <si>
    <t xml:space="preserve">SUFIBLT           </t>
  </si>
  <si>
    <t>Brent Crude</t>
  </si>
  <si>
    <t>Total -BSE Futures</t>
  </si>
  <si>
    <t>BSE Options</t>
  </si>
  <si>
    <t>Silver KG</t>
  </si>
  <si>
    <t>Total -BSE Options</t>
  </si>
  <si>
    <t>1 Volume for Diamond 1 CT, 0.5CT &amp; 0.3CT are in cents and hence not included in volume ("000" tonnes)</t>
  </si>
  <si>
    <t>2 Conversion factors: Brent Crude Oil (1 Tonne = 7.33 Barrels)</t>
  </si>
  <si>
    <t>Source : ICEX, BSE and NSE</t>
  </si>
  <si>
    <t>Table 74:  Macro Economic Indicators</t>
  </si>
  <si>
    <t xml:space="preserve">I. GDP at Current prices for 2020-21 (₹ crore)#                         </t>
  </si>
  <si>
    <t>II. Gross Saving as a per cent of Gross National Disposable Income at current market prices in 2019-20*</t>
  </si>
  <si>
    <t>III. Gross Capital Formation as a per cent of GDP at current market prices in 2019-20*</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</si>
  <si>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</si>
  <si>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</si>
  <si>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</si>
  <si>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</si>
  <si>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</si>
  <si>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</si>
  <si>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</si>
  <si>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</si>
  <si>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</si>
  <si>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</si>
  <si>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7.40/8.80</t>
  </si>
  <si>
    <t>4.90/5.50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</si>
  <si>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</si>
  <si>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</si>
  <si>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</si>
  <si>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</si>
  <si>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</si>
  <si>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</si>
  <si>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</si>
  <si>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</si>
  <si>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</si>
  <si>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</si>
  <si>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</si>
  <si>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</si>
  <si>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4399^</t>
  </si>
  <si>
    <t>5524^</t>
  </si>
  <si>
    <t>Wholesale Price Index (2011-12=100) Rate (in per cent) (Y-o-Y)</t>
  </si>
  <si>
    <t>Consumer Price Index (2012 =100) Rate (in per cent)</t>
  </si>
  <si>
    <t>IX.  Index of Industrial Production (Base year 2011-12 = 100)</t>
  </si>
  <si>
    <t>General</t>
  </si>
  <si>
    <t>NA</t>
  </si>
  <si>
    <t>Mining</t>
  </si>
  <si>
    <t>Manufacturing</t>
  </si>
  <si>
    <t>Electricity</t>
  </si>
  <si>
    <t>X. External Sector Indicators (USD million)</t>
  </si>
  <si>
    <t xml:space="preserve">Exports </t>
  </si>
  <si>
    <t>Imports</t>
  </si>
  <si>
    <t>Trade Balance</t>
  </si>
  <si>
    <t xml:space="preserve">Notes: </t>
  </si>
  <si>
    <t>#Provisional Estimates as per MOSPI press release dated May 31, 2021</t>
  </si>
  <si>
    <t>* First Revised Estimates as per MOSPI press release dated Jan. 29, 2021</t>
  </si>
  <si>
    <t>^ cumulative figure value of the respective months; Cumulative figure for June 2021 is for FY 2021-22</t>
  </si>
  <si>
    <t>Data for CPI, WPI, IIP and External sector have been compiled based on available information.</t>
  </si>
  <si>
    <t xml:space="preserve">           </t>
  </si>
  <si>
    <t>Table 4: Trends in Open Offers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</si>
  <si>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</si>
  <si>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</si>
  <si>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</si>
  <si>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14: Ratings Assigned for Long-term Corporate Debt Securities (Maturity &gt;= 1 year)</t>
  </si>
  <si>
    <t>Table 15: Ratings Assigned for Long-term Corporate Debt Securities (Maturity &gt;= 1 year)</t>
  </si>
  <si>
    <t>Table 16: Distribution of Turnover on Cash Segments of Exchanges</t>
  </si>
  <si>
    <t>Table 29: Daily Volatility of Major Indices</t>
  </si>
  <si>
    <t>Table 30: Percentage Share of Top ‘N’ Securities/Members in Turnover of Cash Segment</t>
  </si>
  <si>
    <t>Table 36: Settlement Statistics in Equity Derivatives Segment at BSE and NSE</t>
  </si>
  <si>
    <t xml:space="preserve">Table 44: Settlement Statistics of Currency Derivatives Segment </t>
  </si>
  <si>
    <t>Table 46: Instrument-wise Turnover in Currency Derivatives Segment  of NSE</t>
  </si>
  <si>
    <t>Table 48: Maturity-wise Turnover in Currency Derivative Segment of BSE</t>
  </si>
  <si>
    <t>Table 49: Maturity-wise Turnover in Currency Derivative Segment of NSE</t>
  </si>
  <si>
    <t xml:space="preserve">Table 50: Maturity-wise Turnover in Currency Derivative Segment of MSEI </t>
  </si>
  <si>
    <t>Table 52: Settlement Statistics in Interest Rate Futures at BSE, NSE and MSEI</t>
  </si>
  <si>
    <t>Table 54: Notional Value of Offshore Derivative Instruments (ODIs) Vs Assets Under Custody (AUC) of FPIs</t>
  </si>
  <si>
    <t>Face Value (₹ )</t>
  </si>
  <si>
    <t>Issue Price (₹ )</t>
  </si>
  <si>
    <t>Amount (₹  crore)</t>
  </si>
  <si>
    <t>Traded Value (₹ crore)</t>
  </si>
  <si>
    <t>The city-wise distribution of turnover is based on the cities uploaded in the UCC database of the Exchange for clientele trades and members registered office city for proprietary trades.</t>
  </si>
  <si>
    <t>7.30/8.80</t>
  </si>
  <si>
    <t>Amount 
( ₹ crore)</t>
  </si>
  <si>
    <t>Public Announcement Date</t>
  </si>
  <si>
    <t>Offer
 Price 
(₹ ) per share</t>
  </si>
  <si>
    <t>Offer Size (₹  crore)</t>
  </si>
  <si>
    <t>No. of Companies Permitted</t>
  </si>
  <si>
    <t xml:space="preserve">No. of companies Traded </t>
  </si>
  <si>
    <t>5. Impact Cost for Nifty 50 is for a portfolio of ₹50 lakh  and is weighted average impact cost.</t>
  </si>
  <si>
    <t>CURRENT STATISTICS</t>
  </si>
  <si>
    <t>Oct-21</t>
  </si>
  <si>
    <t>Table 4: Trends in Closed Offers under SEBI (Substantial Acquisition of Shares and Takeover) Regulations , 2011</t>
  </si>
  <si>
    <t>$ indicates as on October 31,2021</t>
  </si>
  <si>
    <t>Fresh</t>
  </si>
  <si>
    <t>OFS</t>
  </si>
  <si>
    <t>Oversubscription (No.of Times)</t>
  </si>
  <si>
    <t>QIB</t>
  </si>
  <si>
    <t>NII</t>
  </si>
  <si>
    <t>RII</t>
  </si>
  <si>
    <t>Others, if any (Market Maker &amp; Reservation)</t>
  </si>
  <si>
    <t>Net offer to public (No.of Shares)</t>
  </si>
  <si>
    <t>OFS: Offer for Sale; QIB: Qualified Institutional Buyer; RII: Retail Individual Investor; NII: Non-Institutional Investor</t>
  </si>
  <si>
    <t>Amount Raised
 (₹ crore)</t>
  </si>
  <si>
    <t xml:space="preserve">Sub total - I </t>
  </si>
  <si>
    <t xml:space="preserve">Sub total - II </t>
  </si>
  <si>
    <t xml:space="preserve">Sub total - III </t>
  </si>
  <si>
    <t xml:space="preserve">Sub total - IV </t>
  </si>
  <si>
    <t xml:space="preserve">Sub total - V </t>
  </si>
  <si>
    <t>Sub total</t>
  </si>
  <si>
    <t>Client</t>
  </si>
  <si>
    <t>"Others" include Portfolio managers, partnership firms, trusts, depository receipt sssues, AIFs, FCCB, HUFs, Brokers etc.</t>
  </si>
  <si>
    <t>Category-wise (Equity)</t>
  </si>
  <si>
    <t>Issue-Type (Equity)</t>
  </si>
  <si>
    <t>Instrument-Wise (Equity and Debt)</t>
  </si>
  <si>
    <t>Total
(Equity+Debt)</t>
  </si>
  <si>
    <t>Adani Ports and Special Economic Zone Limited</t>
  </si>
  <si>
    <t>Notional value of ODIs on Equity, Debt &amp; Derivatives as % of  Assets Under Custody of FPIs</t>
  </si>
  <si>
    <t>Notional value of ODIs on Equity &amp; Debt  excluding Derivatives as % of  Assets Under Custody of FPIs</t>
  </si>
  <si>
    <t xml:space="preserve">Term Deposit Rate &gt; 1 year </t>
  </si>
  <si>
    <t xml:space="preserve">No. of Companies Traded </t>
  </si>
  <si>
    <t>Table 5 A: Consolidated Resource Mobilisation through Primary markets</t>
  </si>
  <si>
    <t>3. Since April 2018, both the equity and debt issues are categorised based on their respective closing dates. Prior to April 2018, the equity issues were classified based on opening date of the issue, while debt issues were classfied based on closing date of the issue.</t>
  </si>
  <si>
    <t>4. From April 2020 onwards, data on IPO issues are categorised based on the listing date .</t>
  </si>
  <si>
    <t>Table 5A: Consolidated Resource Mobilisation through Primary Market</t>
  </si>
  <si>
    <t>2 </t>
  </si>
  <si>
    <t>Volume ('000 tonnes)*</t>
  </si>
  <si>
    <t>Volume ('000 lots)**</t>
  </si>
  <si>
    <t>Na: Not Applicable</t>
  </si>
  <si>
    <t>Volume
('000 lots)</t>
  </si>
  <si>
    <t>1. Values provided in ‘No. of contracts’ field is Volume in lots and Turnover values are notional value in ₹ crore.</t>
  </si>
  <si>
    <t>2. Values provided for ‘Open interest’ are inclusive of both call and put option.</t>
  </si>
  <si>
    <t>Volume 
(in cents)</t>
  </si>
  <si>
    <t xml:space="preserve">Note : Contract size for all diamond futures contract at ICEX is one cent. </t>
  </si>
  <si>
    <t>Volume ( '000 tonnes)</t>
  </si>
  <si>
    <t>Volume ('000  tonnes)</t>
  </si>
  <si>
    <t>Foreign Participants</t>
  </si>
  <si>
    <t>2. Category of 'others' include clients which do not fall in specific categories mentioned above, clients registered such as retail, HUF, individual proprietary firms, partnership firms, public and private companies, body corporates, etc.</t>
  </si>
  <si>
    <t>iCOMDEX Energy</t>
  </si>
  <si>
    <t>Note:  AGRIDEX volume are in '000 lots and is not included for computing the total volume in "000 tonnes" .</t>
  </si>
  <si>
    <t>-</t>
  </si>
  <si>
    <t xml:space="preserve">Isabgulseed </t>
  </si>
  <si>
    <t>Pepper Mini</t>
  </si>
  <si>
    <t>Table 2: Company-wise Capital Raised through Public and Rights Issues (Equity) during November 2021</t>
  </si>
  <si>
    <t>Table 3: Offers closed during November 2021 under SEBI (SAST), 2011</t>
  </si>
  <si>
    <t>Table 24: Component Stocks: S&amp;P BSE Sensex (November 2021)</t>
  </si>
  <si>
    <t>Table 25: Component Stocks: Nifty 50 Index (November 2021)</t>
  </si>
  <si>
    <t>Table 26: Component Stock: SX 40 Index (November 2021)</t>
  </si>
  <si>
    <t>$ indicates as on November 30,2021</t>
  </si>
  <si>
    <t>Table 3: Offers closed during November 2021 under SEBI (Substantial Acquisition of Shares and Takeover) Regulations , 2011</t>
  </si>
  <si>
    <t>$ indicates as on  November 30, 2021</t>
  </si>
  <si>
    <t>Nov-21</t>
  </si>
  <si>
    <t>Aruna Hotels Ltd.</t>
  </si>
  <si>
    <t>NSE SME IPO</t>
  </si>
  <si>
    <t>Rights Issue</t>
  </si>
  <si>
    <t>IPO</t>
  </si>
  <si>
    <t xml:space="preserve">BSE SME  IPO       </t>
  </si>
  <si>
    <t>Kotyark Industries Ltd.</t>
  </si>
  <si>
    <t>Bharti Airtel Ltd.*</t>
  </si>
  <si>
    <t>R.P.P. Infra Projects Ltd.*</t>
  </si>
  <si>
    <t>FSN E-Commerce Ventures Ltd.</t>
  </si>
  <si>
    <t>Fino Payments Bank Ltd.</t>
  </si>
  <si>
    <t>Nidan Laboratories and Healthcare Ltd.</t>
  </si>
  <si>
    <t>PB Fintech Ltd.</t>
  </si>
  <si>
    <t>S.J.S. Enterprises Ltd.</t>
  </si>
  <si>
    <t>Sigachi Industries Ltd.</t>
  </si>
  <si>
    <t>Suyog Gurbaxani Funicular Ropeways Ltd.</t>
  </si>
  <si>
    <t>One 97 Communications Ltd.</t>
  </si>
  <si>
    <t>Sapphire Foods India Ltd.</t>
  </si>
  <si>
    <t>Latent View Analytics Ltd.</t>
  </si>
  <si>
    <t>Tarsons Products Ltd.</t>
  </si>
  <si>
    <t>Omnipotent Industries Ltd.</t>
  </si>
  <si>
    <t>Go Fashion (India) Ltd.</t>
  </si>
  <si>
    <t>*Shares issued by the Company are partly paid up but the information is provided considering the same as fully paid up.</t>
  </si>
  <si>
    <t xml:space="preserve"> Net offer to Public = QIB (Including anchor) + RII + NII - ( Employee Reservation +  Shareholder Reservation + Market maker)</t>
  </si>
  <si>
    <t xml:space="preserve">Note: </t>
  </si>
  <si>
    <t xml:space="preserve">Rights </t>
  </si>
  <si>
    <t>Allocation of Shares (No.)</t>
  </si>
  <si>
    <t>Mr. Amar Jitendra Patwa, Ms. Sangita Amar Patwa &amp; Ms. Shah Shalvi Rajan</t>
  </si>
  <si>
    <t>Mr. Gaurank Singhal &amp; Mr. Aditya Singhal</t>
  </si>
  <si>
    <t xml:space="preserve">Mangalam Industrial Finance
Ltd.
</t>
  </si>
  <si>
    <t>Megasoft Ltd.</t>
  </si>
  <si>
    <t>Goldstone Technologies Ltd.</t>
  </si>
  <si>
    <t>HG Industries Ltd.</t>
  </si>
  <si>
    <t>Intellivate Capital Ventures Ltd.</t>
  </si>
  <si>
    <t>AKM Lace &amp; Embrotex Ltd.</t>
  </si>
  <si>
    <t>Kintech Renewables Ltd.</t>
  </si>
  <si>
    <t>Mr. Yatin Gupte, Mr. Sojan V Avirachan, Mr. R.Venkataramana, Garuda Mart India Private Ltd.</t>
  </si>
  <si>
    <t>Sri Power Generation (India) Private Ltd.</t>
  </si>
  <si>
    <t>Trinity Infraventures Ltd.</t>
  </si>
  <si>
    <t>Greenlam Industries Ltd.</t>
  </si>
  <si>
    <t>Amfine Capital Management (P) Ltd., Mr. Anubhav Dham &amp; Ms. Anamika Dham</t>
  </si>
  <si>
    <t>Physical Settlement</t>
  </si>
  <si>
    <t>$ indicates up to November 30,2021</t>
  </si>
  <si>
    <t>$ indicates as on November 30, 2021</t>
  </si>
  <si>
    <t># Indicates as on November 30,2021</t>
  </si>
  <si>
    <t>Housing Development Finance Corporation Ltd.</t>
  </si>
  <si>
    <t>Tata Consultancy Services Ltd.</t>
  </si>
  <si>
    <t>Table 25: Component Stocks: Nifty 50 Index during November 2021</t>
  </si>
  <si>
    <t>Table 26: Component Stocks: SX40 Index during November 2021</t>
  </si>
  <si>
    <t>JSW Steel Limited</t>
  </si>
  <si>
    <t>Bajaj Finserv Limited</t>
  </si>
  <si>
    <t>0.4</t>
  </si>
  <si>
    <t>0.3</t>
  </si>
  <si>
    <t>0.5</t>
  </si>
  <si>
    <t>0.2</t>
  </si>
  <si>
    <t>$ indicates as on  November 30,2021</t>
  </si>
  <si>
    <t>Nov-20</t>
  </si>
  <si>
    <t xml:space="preserve"> 2. Option contracts were launched at BSE from June 2020.</t>
  </si>
  <si>
    <t>Note: 1.Option contracts were launched at NSE from June 2020.</t>
  </si>
  <si>
    <t>2. Futures trading in Agri. segment of NSE commenced from 1st Dec. 2020</t>
  </si>
  <si>
    <t xml:space="preserve">3. Futures trading in copper in base metals of non-agri segment commenced at NSE on 22nd February, 2021. </t>
  </si>
  <si>
    <r>
      <t>Value
(</t>
    </r>
    <r>
      <rPr>
        <sz val="10"/>
        <color theme="1"/>
        <rFont val="Rupee Foradian"/>
        <family val="2"/>
      </rPr>
      <t>₹</t>
    </r>
    <r>
      <rPr>
        <b/>
        <sz val="10"/>
        <color theme="1"/>
        <rFont val="Rupee Foradian"/>
        <family val="2"/>
      </rPr>
      <t xml:space="preserve"> </t>
    </r>
    <r>
      <rPr>
        <b/>
        <sz val="10"/>
        <color theme="1"/>
        <rFont val="Garamond"/>
        <family val="1"/>
      </rPr>
      <t>crore)</t>
    </r>
  </si>
  <si>
    <t>Total for Energy*</t>
  </si>
  <si>
    <t>Table 57: Trends in Resource Mobilization by Mutual Funds (₹ crore)</t>
  </si>
  <si>
    <t>Table 58  Scheme-wise Statistics of Mutual Funds</t>
  </si>
  <si>
    <t>Table 59: Trends in Transactions on Stock Exchanges by Mutual Funds (₹ crore)</t>
  </si>
  <si>
    <t>Table 60: Assets Managed by Portfolio Managers</t>
  </si>
  <si>
    <t>Table 61: Progress Report of NSDL &amp; CDSL as on September 30,2021 (Listed Companies)</t>
  </si>
  <si>
    <t>Table 62: Progress of Dematerialisation at NSDL and CDSL (Listed and Unlisted Companies)</t>
  </si>
  <si>
    <t>Table 63: Depository Statistics as on November 30,2021</t>
  </si>
  <si>
    <t>Table 64: Number of commodities permitted and traded at exchanges</t>
  </si>
  <si>
    <t>iCOMDEX Bullion</t>
  </si>
  <si>
    <r>
      <t>Turnover 
(</t>
    </r>
    <r>
      <rPr>
        <sz val="10"/>
        <color theme="1"/>
        <rFont val="Rupee Foradian"/>
        <family val="2"/>
      </rPr>
      <t>₹</t>
    </r>
    <r>
      <rPr>
        <b/>
        <sz val="10"/>
        <color theme="1"/>
        <rFont val="Rupee Foradian"/>
        <family val="2"/>
      </rPr>
      <t xml:space="preserve"> </t>
    </r>
    <r>
      <rPr>
        <b/>
        <sz val="10"/>
        <color theme="1"/>
        <rFont val="Garamond"/>
        <family val="1"/>
      </rPr>
      <t>crore)</t>
    </r>
  </si>
  <si>
    <r>
      <t>Turnover 
(</t>
    </r>
    <r>
      <rPr>
        <sz val="10"/>
        <color theme="1"/>
        <rFont val="Garamond"/>
        <family val="1"/>
      </rPr>
      <t xml:space="preserve">₹ </t>
    </r>
    <r>
      <rPr>
        <b/>
        <sz val="10"/>
        <color theme="1"/>
        <rFont val="Garamond"/>
        <family val="1"/>
      </rPr>
      <t>crore)</t>
    </r>
  </si>
  <si>
    <t>Note : 1. Natural Gas volume is in Trillion BTU and is not included in volume ("000 tonnes") of energy contracts.</t>
  </si>
  <si>
    <t xml:space="preserve">           2. Options includes both options on futures and goods.</t>
  </si>
  <si>
    <r>
      <t>Turnover 
(</t>
    </r>
    <r>
      <rPr>
        <sz val="10"/>
        <color theme="1"/>
        <rFont val="Rupee Foradian"/>
        <family val="2"/>
      </rPr>
      <t xml:space="preserve">₹ </t>
    </r>
    <r>
      <rPr>
        <b/>
        <sz val="10"/>
        <color theme="1"/>
        <rFont val="Garamond"/>
        <family val="1"/>
      </rPr>
      <t>crore)</t>
    </r>
  </si>
  <si>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</si>
  <si>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</si>
  <si>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</si>
  <si>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</si>
  <si>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</si>
  <si>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</si>
  <si>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t>Table 65: Trends in commodity indices</t>
  </si>
  <si>
    <t xml:space="preserve">Table 66: Trends in commodity derivatives at MCX </t>
  </si>
  <si>
    <t xml:space="preserve">Table 67: Trends in commodity derivatives at NCDEX </t>
  </si>
  <si>
    <t>Table 68: Trends in commodity derivatives at ICEX</t>
  </si>
  <si>
    <t xml:space="preserve">Table 69: Trends in commodity derivatives at BSE </t>
  </si>
  <si>
    <t>Table 70: Trends in commodity derivatives at NSE</t>
  </si>
  <si>
    <t>Table 71 : Participant-wise percentage share of turnover in commodity futures</t>
  </si>
  <si>
    <t>Table 72: Commodity-wise turnover and trading volume at MCX</t>
  </si>
  <si>
    <t xml:space="preserve">Table 73: Commodity-wise turnover and trading volume at NCDEX </t>
  </si>
  <si>
    <t>Table 74: Commodity-wise turnover and trading volume at ICEX, NSE and BSE</t>
  </si>
  <si>
    <t>Premium Value (₹ )</t>
  </si>
  <si>
    <t>HDFC</t>
  </si>
  <si>
    <t>Reliance</t>
  </si>
  <si>
    <t>Infosys Ltd</t>
  </si>
  <si>
    <t>Kotak Mah.Bk</t>
  </si>
  <si>
    <t>Larsen &amp; Tou</t>
  </si>
  <si>
    <t>Axis Bank</t>
  </si>
  <si>
    <t>State Bank</t>
  </si>
  <si>
    <t>Bharti Artl</t>
  </si>
  <si>
    <t>Asian Paints</t>
  </si>
  <si>
    <t>Bajaj Finse</t>
  </si>
  <si>
    <t>Titan</t>
  </si>
  <si>
    <t>Tech Mah</t>
  </si>
  <si>
    <t>Marutisuzuk</t>
  </si>
  <si>
    <t>Ultratech Cm</t>
  </si>
  <si>
    <t>Tata Steel</t>
  </si>
  <si>
    <t>Sun Pharma.</t>
  </si>
  <si>
    <t>Mah &amp; Mah</t>
  </si>
  <si>
    <t>Power Grid</t>
  </si>
  <si>
    <t>Nestle (I)</t>
  </si>
  <si>
    <t>Indusind Bnk</t>
  </si>
  <si>
    <t>Bajaj Auto</t>
  </si>
  <si>
    <t xml:space="preserve">Bajaj Finse </t>
  </si>
  <si>
    <t>HDFC Bank</t>
  </si>
  <si>
    <t>ICICI Bank</t>
  </si>
  <si>
    <t>TCS Ltd.</t>
  </si>
  <si>
    <t>Hind Uni Ltd.</t>
  </si>
  <si>
    <t>Baj Finance</t>
  </si>
  <si>
    <t>HCLTechno</t>
  </si>
  <si>
    <t>Table 24: Component Stocks: S&amp;P BSE Sensex during November 2021</t>
  </si>
  <si>
    <t>No. of schemes as on November 30, 2021</t>
  </si>
  <si>
    <t>No. of folios as on November 30, 2021</t>
  </si>
  <si>
    <t>Net Assets Under Management as on November 30,2021  (₹ crore)</t>
  </si>
  <si>
    <t xml:space="preserve">Average Net Assets under Management for  November 30, 2021 
</t>
  </si>
  <si>
    <t>No. of segregated portfolios created as on  November 30, 2021</t>
  </si>
  <si>
    <t>Net Assets Under Management in segregated portfolios as on November 30, 2021
 (₹ crore)</t>
  </si>
  <si>
    <t>Modes of Fund Raising</t>
  </si>
  <si>
    <t>2021-22 (Till November,2021)</t>
  </si>
  <si>
    <t>Amount
(Rs. in Crores)</t>
  </si>
  <si>
    <t>A. IPOs (Main Board)</t>
  </si>
  <si>
    <t>i) OFS Component</t>
  </si>
  <si>
    <t>ii) Fresh Capital Raising Component</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</si>
  <si>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</si>
  <si>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</si>
  <si>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</si>
  <si>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</si>
  <si>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</si>
  <si>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</si>
  <si>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</si>
  <si>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</si>
  <si>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</si>
  <si>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</si>
  <si>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</si>
  <si>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</si>
  <si>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</si>
  <si>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</si>
  <si>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</si>
  <si>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</si>
  <si>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</si>
  <si>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</si>
  <si>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</si>
  <si>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</si>
  <si>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</si>
  <si>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</si>
  <si>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</si>
  <si>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</si>
  <si>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</si>
  <si>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</si>
  <si>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</si>
  <si>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</si>
  <si>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</si>
  <si>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</si>
  <si>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</si>
  <si>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</si>
  <si>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</si>
  <si>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 Data includes Private and Public Listing</t>
  </si>
  <si>
    <t>** includes funds raised through public issue, private placement, preferential issue, institutional placement, rights issue</t>
  </si>
  <si>
    <t>B. IPO (SME)</t>
  </si>
  <si>
    <t>N. Fund mobilized through Private Placement in Corporate Bond Market (CBM)</t>
  </si>
  <si>
    <t xml:space="preserve">Table 5B: Capital Raised from the Primary Market through  Public and Rights Issues </t>
  </si>
  <si>
    <t>Equity Issues</t>
  </si>
  <si>
    <r>
      <t>Notes: 1. Figures are compiled based on reports submitted by FPIs issuing ODIs. 2</t>
    </r>
    <r>
      <rPr>
        <sz val="11"/>
        <color rgb="FFFF0000"/>
        <rFont val="Garamond"/>
        <family val="1"/>
      </rPr>
      <t xml:space="preserve">. </t>
    </r>
    <r>
      <rPr>
        <sz val="11"/>
        <color theme="1"/>
        <rFont val="Garamond"/>
        <family val="1"/>
      </rPr>
      <t>Column 4 Figures are compiled on the basis of reports submitted by custodians &amp; does not includes positions taken by FPIs in derivatives. 3. The total value of ODIs excludes the unhedged positions &amp; portfolio hedging positions taken by the FPIs issuing ODIs.</t>
    </r>
  </si>
  <si>
    <t>Nov 2020</t>
  </si>
  <si>
    <t>Nov  2021</t>
  </si>
  <si>
    <t>Discretionary</t>
  </si>
  <si>
    <t>_</t>
  </si>
  <si>
    <t>3.  The above data is as per submissions made by PMS on the SI Portal.</t>
  </si>
  <si>
    <t>2. #Of the November 2020 AUM, Rs. 1,473,709 crore are contributed by funds from EPFO/PFs.</t>
  </si>
  <si>
    <t>2. Of the November, 2021 AUM,  Rs. 16,65,345/-  crore are contributed by funds from EPFO/PFs.</t>
  </si>
  <si>
    <t>Table 5 B: Capital Raised from the Primary Market through  Public and Rights Issues (Equity and Debt)</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</si>
  <si>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</si>
  <si>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</si>
  <si>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</si>
  <si>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</si>
  <si>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61: Progress Report of NSDL &amp; CDSl as on end of Month (Listed Companies)</t>
  </si>
  <si>
    <t>Table 64: Number of Commodities Permitted and traded at Exchanges</t>
  </si>
  <si>
    <t>Table 65: Trends in Commodity Indices</t>
  </si>
  <si>
    <t>Table 66: Trends in Commodity Derivatives at MCX</t>
  </si>
  <si>
    <t>Table 67: Trends in Commodity Derivatives at NCDEX</t>
  </si>
  <si>
    <t>Table 68: Trends in Commodity Futures at ICEX</t>
  </si>
  <si>
    <t>Table 69: Trends in  Commodity Derivatives at BSE</t>
  </si>
  <si>
    <t>Table 70: Trends in Commodity Derivatives at NSE</t>
  </si>
  <si>
    <t>Table 71: Participant-wise percentage share of turnover in Commodity Futures</t>
  </si>
  <si>
    <t>Table 72: Commodity-wise Trading Volume and Turnover at MCX</t>
  </si>
  <si>
    <t>Table 73: Commodity-wise Trading Volume and Turnover at NCDEX</t>
  </si>
  <si>
    <t>Table 74: Commodity-wise Trading Volume and Turnover at ICEX, NSE and BSE</t>
  </si>
  <si>
    <t>Table 75: Macro Economic Indicators</t>
  </si>
  <si>
    <t>Table 56: Cumulative Sectoral  Investment of Foreign Venture Capital Investors (FVCI) (₹ crore)</t>
  </si>
  <si>
    <t>Sectors of Economy</t>
  </si>
  <si>
    <t>As at the end of</t>
  </si>
  <si>
    <t>Information technology</t>
  </si>
  <si>
    <t>Telecommunications</t>
  </si>
  <si>
    <t>Pharmaceuticals</t>
  </si>
  <si>
    <t>Biotechnology</t>
  </si>
  <si>
    <t>Media/ Entertainment</t>
  </si>
  <si>
    <t>Services Sector</t>
  </si>
  <si>
    <t>Industrial Products</t>
  </si>
  <si>
    <t xml:space="preserve">Real Estate </t>
  </si>
  <si>
    <t xml:space="preserve">Others </t>
  </si>
  <si>
    <t>Table 63: Depository Statistics as on November 31,2021</t>
  </si>
  <si>
    <t>Notes: 1. Amount for public debt issue for last two months is provisional and may get updated 
2.2. Equity public issues also include issues listed on SME platform.</t>
  </si>
  <si>
    <t>5. Debt issues are classified based on closing date of the issue</t>
  </si>
  <si>
    <t>Notes: IPOs are classified based on listing date and public debt issues on the basis of closing date of the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</si>
</sst>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3" formatCode="_ * #,##0.00_ ;_ * \-#,##0.00_ ;_ * &quot;-&quot;??_ ;_ @_ "/>
    <numFmt numFmtId="164" formatCode="_(* #,##0.00_);_(* \(#,##0.00\);_(* &quot;-&quot;??_);_(@_)"/>
    <numFmt numFmtId="165" formatCode="#,##0;\-#,##0;0"/>
    <numFmt numFmtId="166" formatCode="0.0"/>
    <numFmt numFmtId="167" formatCode="0.0;\-0.0;0"/>
    <numFmt numFmtId="168" formatCode="#,##0;\-#,##0;0.0"/>
    <numFmt numFmtId="169" formatCode="0;\(0\)"/>
    <numFmt numFmtId="170" formatCode="0\,00\,000;\-0\,00\,000;0"/>
    <numFmt numFmtId="171" formatCode="0\,00\,00\,000;\-0\,00\,00\,000;0"/>
    <numFmt numFmtId="172" formatCode="0.0;\-0.0;0.0"/>
    <numFmt numFmtId="173" formatCode="0.0;0.0;0"/>
    <numFmt numFmtId="174" formatCode="0.0;\(0\);0.0"/>
    <numFmt numFmtId="175" formatCode="0.00;\-0.00;0.0"/>
    <numFmt numFmtId="176" formatCode="#,##0.0;\-#,##0.0;0.0"/>
    <numFmt numFmtId="177" formatCode="#,##0.0"/>
    <numFmt numFmtId="178" formatCode="0;\-0;0"/>
    <numFmt numFmtId="179" formatCode="0\,00\,00\,00\,000;\-0\,00\,00\,00\,000;0"/>
    <numFmt numFmtId="180" formatCode="0.00;\-0.00;0.00"/>
    <numFmt numFmtId="181" formatCode="#,##0.00;\-#,##0.00;0.0"/>
    <numFmt numFmtId="182" formatCode="[$-409]mmm\-yy;@"/>
    <numFmt numFmtId="183" formatCode="_(* #,##0.0_);_(* \(#,##0.0\);_(* &quot;-&quot;??_);_(@_)"/>
    <numFmt numFmtId="184" formatCode="_(* #,##0_);_(* \(#,##0\);_(* &quot;-&quot;??_);_(@_)"/>
    <numFmt numFmtId="185" formatCode="0.0000"/>
    <numFmt numFmtId="186" formatCode="0.00000"/>
    <numFmt numFmtId="187" formatCode="_ * #,##0_ ;_ * \-#,##0_ ;_ * &quot;-&quot;??_ ;_ @_ "/>
    <numFmt numFmtId="188" formatCode="[$-409]d\-mmm\-yy;@"/>
    <numFmt numFmtId="189" formatCode="0.0%"/>
    <numFmt numFmtId="190" formatCode="[&gt;=10000000]#.###\,##\,##0;[&gt;=100000]#.###\,##0;##,##0.0"/>
    <numFmt numFmtId="191" formatCode="[&gt;=10000000]#\,##\,##\,##0;[&gt;=100000]#\,##\,##0;##,##0"/>
    <numFmt numFmtId="192" formatCode="[&gt;=10000000]#.00\,##\,##\,##0;[&gt;=100000]#.00\,##\,##0;##,##0.00"/>
    <numFmt numFmtId="193" formatCode="[&gt;=10000000]#.0\,##\,##\,##0;[&gt;=100000]#.0\,##\,##0;##,##0.0"/>
    <numFmt numFmtId="194" formatCode="[&gt;=10000000]#.##\,##\,##0;[&gt;=100000]#.##\,##0;##,##0"/>
    <numFmt numFmtId="195" formatCode="[$-409]d/mmm/yy;@"/>
    <numFmt numFmtId="196" formatCode="0.0;\(0.0\)"/>
    <numFmt numFmtId="197" formatCode="[$-409]d\-mmm\-yyyy;@"/>
    <numFmt numFmtId="198" formatCode="0.000"/>
    <numFmt numFmtId="199" formatCode="0.00_);\(0.00\)"/>
    <numFmt numFmtId="200" formatCode="0.0_ ;\-0.0\ "/>
    <numFmt numFmtId="201" formatCode="[&gt;=10000000]#.#\,##\,##0;[&gt;=100000]#.#\,##0;##,##0"/>
    <numFmt numFmtId="202" formatCode="#,##0_ ;\-#,##0\ "/>
    <numFmt numFmtId="203" formatCode="[&gt;=10000000]#.#\,##0;[&gt;=100000]#.##;##,##0"/>
  </numFmts>
  <fonts count="73">
    <font>
      <sz val="10"/>
      <name val="Arial"/>
    </font>
    <font>
      <sz val="11"/>
      <color theme="1"/>
      <name val="Calibri"/>
      <family val="2"/>
      <scheme val="minor"/>
    </font>
    <font>
      <sz val="10"/>
      <name val="Arial"/>
    </font>
    <font>
      <b/>
      <sz val="10"/>
      <color indexed="8"/>
      <name val="Arial"/>
      <family val="2"/>
    </font>
    <font>
      <sz val="6"/>
      <color indexed="8"/>
      <name val="Arial"/>
      <family val="2"/>
    </font>
    <font>
      <sz val="10"/>
      <name val="Arial"/>
      <family val="2"/>
    </font>
    <font>
      <b/>
      <sz val="10"/>
      <color indexed="8"/>
      <name val="Palatino Linotype"/>
      <family val="1"/>
    </font>
    <font>
      <sz val="10"/>
      <color indexed="8"/>
      <name val="Palatino Linotype"/>
      <family val="1"/>
    </font>
    <font>
      <sz val="10"/>
      <name val="Arial"/>
      <family val="2"/>
    </font>
    <font>
      <sz val="10"/>
      <name val="Palatino Linotype"/>
      <family val="1"/>
    </font>
    <font>
      <b/>
      <sz val="10"/>
      <color indexed="8"/>
      <name val="Arial"/>
      <family val="2"/>
    </font>
    <font>
      <b/>
      <sz val="10"/>
      <name val="Palatino Linotype"/>
      <family val="1"/>
    </font>
    <font>
      <b/>
      <sz val="11"/>
      <color indexed="8"/>
      <name val="Garamond"/>
      <family val="1"/>
    </font>
    <font>
      <sz val="11"/>
      <name val="Garamond"/>
      <family val="1"/>
    </font>
    <font>
      <sz val="11"/>
      <color indexed="8"/>
      <name val="Garamond"/>
      <family val="1"/>
    </font>
    <font>
      <sz val="11"/>
      <color indexed="8"/>
      <name val="Calibri"/>
      <family val="2"/>
    </font>
    <font>
      <b/>
      <sz val="10"/>
      <color indexed="8"/>
      <name val="Garamond"/>
      <family val="1"/>
    </font>
    <font>
      <sz val="10"/>
      <name val="Garamond"/>
      <family val="1"/>
    </font>
    <font>
      <sz val="10"/>
      <color indexed="8"/>
      <name val="Garamond"/>
      <family val="1"/>
    </font>
    <font>
      <b/>
      <sz val="11"/>
      <color indexed="8"/>
      <name val="Rupee Foradian"/>
      <family val="2"/>
    </font>
    <font>
      <sz val="12"/>
      <name val="Garamond"/>
      <family val="1"/>
    </font>
    <font>
      <b/>
      <sz val="10"/>
      <name val="Garamond"/>
      <family val="1"/>
    </font>
    <font>
      <b/>
      <sz val="11"/>
      <name val="Garamond"/>
      <family val="1"/>
    </font>
    <font>
      <b/>
      <i/>
      <sz val="11"/>
      <color indexed="8"/>
      <name val="Garamond"/>
      <family val="1"/>
    </font>
    <font>
      <sz val="9"/>
      <color indexed="8"/>
      <name val="Arial"/>
      <family val="2"/>
    </font>
    <font>
      <sz val="6"/>
      <color indexed="8"/>
      <name val="Arial"/>
      <family val="2"/>
    </font>
    <font>
      <sz val="10"/>
      <name val="Times New Roman"/>
      <family val="1"/>
    </font>
    <font>
      <b/>
      <sz val="12"/>
      <color indexed="8"/>
      <name val="Garamond"/>
      <family val="1"/>
    </font>
    <font>
      <b/>
      <sz val="12"/>
      <name val="Garamond"/>
      <family val="1"/>
    </font>
    <font>
      <sz val="12"/>
      <color indexed="8"/>
      <name val="Garamond"/>
      <family val="1"/>
    </font>
    <font>
      <sz val="11"/>
      <color theme="1"/>
      <name val="Calibri"/>
      <family val="2"/>
      <scheme val="minor"/>
    </font>
    <font>
      <b/>
      <sz val="11"/>
      <color theme="1"/>
      <name val="Calibri"/>
      <family val="2"/>
      <scheme val="minor"/>
    </font>
    <font>
      <sz val="10"/>
      <color rgb="FF000000"/>
      <name val="Palatino Linotype"/>
      <family val="1"/>
    </font>
    <font>
      <sz val="11"/>
      <color rgb="FF000000"/>
      <name val="Garamond"/>
      <family val="1"/>
    </font>
    <font>
      <b/>
      <sz val="11"/>
      <color rgb="FF000000"/>
      <name val="Garamond"/>
      <family val="1"/>
    </font>
    <font>
      <sz val="10"/>
      <color theme="1"/>
      <name val="Garamond"/>
      <family val="1"/>
    </font>
    <font>
      <b/>
      <sz val="10"/>
      <color theme="1"/>
      <name val="Garamond"/>
      <family val="1"/>
    </font>
    <font>
      <b/>
      <sz val="9"/>
      <color theme="1"/>
      <name val="Garamond"/>
      <family val="1"/>
    </font>
    <font>
      <sz val="11"/>
      <color theme="1"/>
      <name val="Garamond"/>
      <family val="1"/>
    </font>
    <font>
      <sz val="9"/>
      <color theme="1"/>
      <name val="Garamond"/>
      <family val="1"/>
    </font>
    <font>
      <sz val="8"/>
      <color theme="1"/>
      <name val="Arial"/>
      <family val="2"/>
    </font>
    <font>
      <b/>
      <sz val="12"/>
      <color rgb="FF000000"/>
      <name val="Garamond"/>
      <family val="1"/>
    </font>
    <font>
      <sz val="12"/>
      <color theme="1"/>
      <name val="Calibri"/>
      <family val="2"/>
      <scheme val="minor"/>
    </font>
    <font>
      <sz val="12"/>
      <color rgb="FFFF0000"/>
      <name val="Calibri"/>
      <family val="2"/>
      <scheme val="minor"/>
    </font>
    <font>
      <b/>
      <sz val="12"/>
      <name val="Calibri"/>
      <family val="2"/>
      <scheme val="minor"/>
    </font>
    <font>
      <sz val="12"/>
      <color theme="1"/>
      <name val="Garamond"/>
      <family val="1"/>
    </font>
    <font>
      <sz val="12"/>
      <color rgb="FF000000"/>
      <name val="Garamond"/>
      <family val="1"/>
    </font>
    <font>
      <sz val="10"/>
      <color theme="1"/>
      <name val="Calibri"/>
      <family val="2"/>
      <scheme val="minor"/>
    </font>
    <font>
      <b/>
      <sz val="10"/>
      <color rgb="FF000000"/>
      <name val="Garamond"/>
      <family val="1"/>
    </font>
    <font>
      <sz val="10"/>
      <color rgb="FF000000"/>
      <name val="Garamond"/>
      <family val="1"/>
    </font>
    <font>
      <i/>
      <sz val="10"/>
      <color rgb="FF000000"/>
      <name val="Garamond"/>
      <family val="1"/>
    </font>
    <font>
      <b/>
      <sz val="12"/>
      <color theme="1"/>
      <name val="Garamond"/>
      <family val="1"/>
    </font>
    <font>
      <b/>
      <sz val="11"/>
      <color theme="1"/>
      <name val="Garamond"/>
      <family val="1"/>
    </font>
    <font>
      <sz val="11"/>
      <color theme="1"/>
      <name val="Calibri"/>
      <family val="2"/>
    </font>
    <font>
      <sz val="10"/>
      <color theme="1"/>
      <name val="Arial"/>
      <family val="2"/>
    </font>
    <font>
      <sz val="10"/>
      <color theme="1"/>
      <name val="Palatino Linotype"/>
      <family val="1"/>
    </font>
    <font>
      <b/>
      <sz val="14"/>
      <color theme="4" tint="-0.499984740745262"/>
      <name val="Garamond"/>
      <family val="1"/>
    </font>
    <font>
      <b/>
      <i/>
      <sz val="10"/>
      <color rgb="FF000000"/>
      <name val="Garamond"/>
      <family val="1"/>
    </font>
    <font>
      <b/>
      <sz val="14"/>
      <color theme="1"/>
      <name val="Garamond"/>
      <family val="1"/>
    </font>
    <font>
      <b/>
      <sz val="14"/>
      <color rgb="FF000000"/>
      <name val="Garamond"/>
      <family val="1"/>
    </font>
    <font>
      <b/>
      <sz val="12"/>
      <color theme="1"/>
      <name val="Calibri"/>
      <family val="2"/>
      <scheme val="minor"/>
    </font>
    <font>
      <sz val="9"/>
      <color rgb="FF333333"/>
      <name val="Robotoregular"/>
    </font>
    <font>
      <b/>
      <sz val="10"/>
      <color theme="1"/>
      <name val="Arial"/>
      <family val="2"/>
    </font>
    <font>
      <b/>
      <sz val="9"/>
      <color indexed="8"/>
      <name val="Arial"/>
      <family val="2"/>
    </font>
    <font>
      <sz val="9"/>
      <name val="Garamond"/>
      <family val="1"/>
    </font>
    <font>
      <sz val="10"/>
      <color theme="1"/>
      <name val="Rupee Foradian"/>
      <family val="2"/>
    </font>
    <font>
      <b/>
      <sz val="10"/>
      <color theme="1"/>
      <name val="Rupee Foradian"/>
      <family val="2"/>
    </font>
    <font>
      <sz val="12"/>
      <color theme="1"/>
      <name val="Rupee Foradian"/>
      <family val="2"/>
    </font>
    <font>
      <b/>
      <sz val="12"/>
      <color theme="1"/>
      <name val="Rupee Foradian"/>
      <family val="2"/>
    </font>
    <font>
      <b/>
      <sz val="10"/>
      <name val="Arial"/>
      <family val="2"/>
    </font>
    <font>
      <sz val="11"/>
      <color theme="3" tint="-0.499984740745262"/>
      <name val="Garamond"/>
      <family val="1"/>
    </font>
    <font>
      <sz val="11"/>
      <color rgb="FFFF0000"/>
      <name val="Garamond"/>
      <family val="1"/>
    </font>
    <font>
      <sz val="1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EEF1F5"/>
        <bgColor indexed="64"/>
      </patternFill>
    </fill>
    <fill>
      <patternFill patternType="solid">
        <fgColor theme="8"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64"/>
      </top>
      <bottom/>
      <diagonal/>
    </border>
    <border>
      <left/>
      <right/>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E7ECF1"/>
      </left>
      <right style="medium">
        <color rgb="FFE7ECF1"/>
      </right>
      <top style="medium">
        <color rgb="FFE7ECF1"/>
      </top>
      <bottom style="medium">
        <color rgb="FFE7ECF1"/>
      </bottom>
      <diagonal/>
    </border>
    <border>
      <left/>
      <right style="thin">
        <color indexed="64"/>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right style="thin">
        <color auto="1"/>
      </right>
      <top style="thin">
        <color auto="1"/>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diagonal/>
    </border>
    <border>
      <left style="thin">
        <color auto="1"/>
      </left>
      <right style="thin">
        <color indexed="8"/>
      </right>
      <top/>
      <bottom style="thin">
        <color auto="1"/>
      </bottom>
      <diagonal/>
    </border>
    <border>
      <left style="thin">
        <color auto="1"/>
      </left>
      <right/>
      <top style="thin">
        <color indexed="8"/>
      </top>
      <bottom style="thin">
        <color indexed="8"/>
      </bottom>
      <diagonal/>
    </border>
    <border>
      <left style="thin">
        <color indexed="8"/>
      </left>
      <right style="thin">
        <color indexed="8"/>
      </right>
      <top style="thin">
        <color auto="1"/>
      </top>
      <bottom/>
      <diagonal/>
    </border>
    <border>
      <left style="thin">
        <color indexed="8"/>
      </left>
      <right style="thin">
        <color indexed="8"/>
      </right>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s>
  <cellStyleXfs count="30">
    <xf numFmtId="0" fontId="0" fillId="0" borderId="0" applyNumberFormat="0" applyFont="0" applyFill="0" applyBorder="0" applyAlignment="0" applyProtection="0"/>
    <xf numFmtId="164" fontId="2" fillId="0" borderId="0" applyNumberFormat="0" applyFont="0" applyFill="0" applyBorder="0" applyAlignment="0" applyProtection="0"/>
    <xf numFmtId="164" fontId="1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5" fillId="0" borderId="0" applyFont="0" applyFill="0" applyBorder="0" applyAlignment="0" applyProtection="0"/>
    <xf numFmtId="166" fontId="8" fillId="0" borderId="0" applyFont="0" applyFill="0" applyBorder="0" applyAlignment="0" applyProtection="0"/>
    <xf numFmtId="190" fontId="26" fillId="0" borderId="0">
      <alignment horizontal="right"/>
    </xf>
    <xf numFmtId="199" fontId="26" fillId="0" borderId="0">
      <alignment horizontal="right"/>
    </xf>
    <xf numFmtId="0" fontId="8" fillId="0" borderId="0" applyNumberFormat="0" applyFont="0" applyFill="0" applyBorder="0" applyAlignment="0" applyProtection="0"/>
    <xf numFmtId="0" fontId="8" fillId="0" borderId="0" applyNumberFormat="0" applyFont="0" applyFill="0" applyBorder="0" applyAlignment="0" applyProtection="0"/>
    <xf numFmtId="188" fontId="30" fillId="0" borderId="0" applyNumberFormat="0" applyFill="0" applyBorder="0" applyAlignment="0" applyProtection="0"/>
    <xf numFmtId="0" fontId="8" fillId="0" borderId="0"/>
    <xf numFmtId="188" fontId="8" fillId="0" borderId="0" applyNumberFormat="0" applyFill="0" applyBorder="0" applyAlignment="0" applyProtection="0"/>
    <xf numFmtId="195" fontId="8" fillId="0" borderId="0"/>
    <xf numFmtId="0" fontId="30" fillId="0" borderId="0"/>
    <xf numFmtId="188" fontId="8" fillId="0" borderId="0" applyNumberFormat="0" applyFill="0" applyBorder="0" applyAlignment="0" applyProtection="0"/>
    <xf numFmtId="188" fontId="5" fillId="0" borderId="0"/>
    <xf numFmtId="188" fontId="8" fillId="0" borderId="0"/>
    <xf numFmtId="195" fontId="8" fillId="0" borderId="0"/>
    <xf numFmtId="43" fontId="1" fillId="0" borderId="0" applyFont="0" applyFill="0" applyBorder="0" applyAlignment="0" applyProtection="0"/>
    <xf numFmtId="188" fontId="1" fillId="0" borderId="0"/>
    <xf numFmtId="166"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88" fontId="5" fillId="0" borderId="0" applyNumberFormat="0" applyFill="0" applyBorder="0" applyAlignment="0" applyProtection="0"/>
    <xf numFmtId="188" fontId="5" fillId="0" borderId="0" applyNumberFormat="0" applyFill="0" applyBorder="0" applyAlignment="0" applyProtection="0"/>
    <xf numFmtId="188" fontId="5" fillId="0" borderId="0"/>
    <xf numFmtId="0" fontId="5" fillId="0" borderId="0"/>
    <xf numFmtId="164" fontId="1" fillId="0" borderId="0" applyFont="0" applyFill="0" applyBorder="0" applyAlignment="0" applyProtection="0"/>
  </cellStyleXfs>
  <cellXfs count="1152">
    <xf numFmtId="0" fontId="0" fillId="0" borderId="0" xfId="0" applyNumberFormat="1" applyFont="1" applyFill="1" applyBorder="1" applyAlignment="1"/>
    <xf numFmtId="0" fontId="4" fillId="2" borderId="0" xfId="0" applyFont="1" applyFill="1" applyAlignment="1">
      <alignment vertical="center"/>
    </xf>
    <xf numFmtId="49" fontId="6" fillId="0" borderId="1" xfId="0" applyNumberFormat="1" applyFont="1" applyFill="1" applyBorder="1" applyAlignment="1">
      <alignment horizontal="left" vertical="center"/>
    </xf>
    <xf numFmtId="0" fontId="6" fillId="0" borderId="0" xfId="0" applyFont="1" applyFill="1" applyAlignment="1">
      <alignment vertical="center"/>
    </xf>
    <xf numFmtId="182" fontId="7" fillId="0" borderId="1" xfId="0" applyNumberFormat="1" applyFont="1" applyFill="1" applyBorder="1" applyAlignment="1">
      <alignment horizontal="left" vertical="center"/>
    </xf>
    <xf numFmtId="165" fontId="7" fillId="0" borderId="1" xfId="0" applyNumberFormat="1" applyFont="1" applyFill="1" applyBorder="1" applyAlignment="1">
      <alignment horizontal="right"/>
    </xf>
    <xf numFmtId="0" fontId="7" fillId="0" borderId="0" xfId="0" applyFont="1" applyFill="1" applyAlignment="1">
      <alignment vertical="center"/>
    </xf>
    <xf numFmtId="0" fontId="9" fillId="0" borderId="0" xfId="0" applyNumberFormat="1" applyFont="1" applyFill="1" applyBorder="1" applyAlignment="1"/>
    <xf numFmtId="49" fontId="6" fillId="0" borderId="1" xfId="0" applyNumberFormat="1" applyFont="1" applyFill="1" applyBorder="1" applyAlignment="1">
      <alignment horizontal="center" vertical="top" wrapText="1"/>
    </xf>
    <xf numFmtId="0" fontId="9" fillId="0" borderId="45" xfId="0" applyFont="1" applyFill="1" applyBorder="1" applyAlignment="1">
      <alignment horizontal="left" vertical="top" wrapText="1"/>
    </xf>
    <xf numFmtId="0" fontId="32" fillId="0" borderId="1" xfId="0" applyNumberFormat="1" applyFont="1" applyFill="1" applyBorder="1" applyAlignment="1">
      <alignment horizontal="right" vertical="top" wrapText="1"/>
    </xf>
    <xf numFmtId="165" fontId="7" fillId="0" borderId="1" xfId="0" applyNumberFormat="1" applyFont="1" applyFill="1" applyBorder="1" applyAlignment="1">
      <alignment horizontal="right" vertical="top"/>
    </xf>
    <xf numFmtId="165" fontId="7" fillId="2" borderId="1" xfId="0" applyNumberFormat="1" applyFont="1" applyFill="1" applyBorder="1" applyAlignment="1">
      <alignment horizontal="right" vertical="top"/>
    </xf>
    <xf numFmtId="0" fontId="9" fillId="0" borderId="46" xfId="0" applyFont="1" applyFill="1" applyBorder="1" applyAlignment="1">
      <alignment horizontal="left" vertical="top" wrapText="1"/>
    </xf>
    <xf numFmtId="0" fontId="11" fillId="0" borderId="1" xfId="0" applyFont="1" applyFill="1" applyBorder="1" applyAlignment="1">
      <alignment horizontal="left" vertical="top" wrapText="1"/>
    </xf>
    <xf numFmtId="165" fontId="6" fillId="0" borderId="1" xfId="0" applyNumberFormat="1" applyFont="1" applyFill="1" applyBorder="1" applyAlignment="1">
      <alignment horizontal="right" vertical="top"/>
    </xf>
    <xf numFmtId="165" fontId="6" fillId="2" borderId="1" xfId="0" applyNumberFormat="1" applyFont="1" applyFill="1" applyBorder="1" applyAlignment="1">
      <alignment horizontal="right" vertical="top"/>
    </xf>
    <xf numFmtId="49" fontId="7" fillId="0" borderId="0" xfId="0" applyNumberFormat="1" applyFont="1" applyFill="1" applyAlignment="1"/>
    <xf numFmtId="49" fontId="7" fillId="0" borderId="0" xfId="0" applyNumberFormat="1" applyFont="1" applyFill="1" applyAlignment="1">
      <alignment wrapText="1"/>
    </xf>
    <xf numFmtId="3" fontId="6" fillId="0" borderId="1" xfId="0" applyNumberFormat="1" applyFont="1" applyFill="1" applyBorder="1" applyAlignment="1">
      <alignment horizontal="right" vertical="center"/>
    </xf>
    <xf numFmtId="0" fontId="6" fillId="2" borderId="0" xfId="0" applyFont="1" applyFill="1" applyAlignment="1">
      <alignment vertical="center"/>
    </xf>
    <xf numFmtId="3" fontId="7" fillId="0" borderId="1" xfId="0" applyNumberFormat="1" applyFont="1" applyFill="1" applyBorder="1" applyAlignment="1">
      <alignment horizontal="right" vertical="center"/>
    </xf>
    <xf numFmtId="0" fontId="7" fillId="2" borderId="0" xfId="0" applyFont="1" applyFill="1" applyAlignment="1">
      <alignment vertical="center"/>
    </xf>
    <xf numFmtId="165" fontId="0" fillId="0" borderId="0" xfId="0" applyNumberFormat="1" applyFont="1" applyFill="1" applyBorder="1" applyAlignment="1"/>
    <xf numFmtId="49" fontId="6" fillId="0" borderId="4" xfId="0" applyNumberFormat="1" applyFont="1" applyFill="1" applyBorder="1" applyAlignment="1">
      <alignment horizontal="center" vertical="center" wrapText="1"/>
    </xf>
    <xf numFmtId="0" fontId="13" fillId="0" borderId="0" xfId="0" applyNumberFormat="1" applyFont="1" applyFill="1" applyBorder="1" applyAlignment="1"/>
    <xf numFmtId="49" fontId="12" fillId="2" borderId="5"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left"/>
    </xf>
    <xf numFmtId="3" fontId="14" fillId="2" borderId="5" xfId="0" applyNumberFormat="1" applyFont="1" applyFill="1" applyBorder="1" applyAlignment="1">
      <alignment horizontal="right"/>
    </xf>
    <xf numFmtId="165" fontId="14" fillId="2" borderId="5" xfId="0" applyNumberFormat="1" applyFont="1" applyFill="1" applyBorder="1" applyAlignment="1">
      <alignment horizontal="right"/>
    </xf>
    <xf numFmtId="0" fontId="14" fillId="2" borderId="5" xfId="0" applyFont="1" applyFill="1" applyBorder="1" applyAlignment="1">
      <alignment horizontal="right"/>
    </xf>
    <xf numFmtId="49" fontId="12" fillId="2" borderId="5" xfId="0" applyNumberFormat="1" applyFont="1" applyFill="1" applyBorder="1" applyAlignment="1">
      <alignment horizontal="left"/>
    </xf>
    <xf numFmtId="3" fontId="12" fillId="2" borderId="5" xfId="0" applyNumberFormat="1" applyFont="1" applyFill="1" applyBorder="1" applyAlignment="1">
      <alignment horizontal="right"/>
    </xf>
    <xf numFmtId="165" fontId="12" fillId="2" borderId="5" xfId="0" applyNumberFormat="1" applyFont="1" applyFill="1" applyBorder="1" applyAlignment="1">
      <alignment horizontal="right"/>
    </xf>
    <xf numFmtId="0" fontId="12" fillId="2" borderId="5" xfId="0" applyFont="1" applyFill="1" applyBorder="1" applyAlignment="1">
      <alignment horizontal="right"/>
    </xf>
    <xf numFmtId="49" fontId="14" fillId="2" borderId="5" xfId="0" applyNumberFormat="1" applyFont="1" applyFill="1" applyBorder="1" applyAlignment="1">
      <alignment horizontal="left" vertical="center"/>
    </xf>
    <xf numFmtId="168" fontId="14" fillId="2" borderId="5" xfId="0" applyNumberFormat="1" applyFont="1" applyFill="1" applyBorder="1" applyAlignment="1">
      <alignment horizontal="right"/>
    </xf>
    <xf numFmtId="49" fontId="12" fillId="2" borderId="5" xfId="0" applyNumberFormat="1" applyFont="1" applyFill="1" applyBorder="1" applyAlignment="1">
      <alignment horizontal="left" vertical="center"/>
    </xf>
    <xf numFmtId="168" fontId="12" fillId="2" borderId="5" xfId="0" applyNumberFormat="1" applyFont="1" applyFill="1" applyBorder="1" applyAlignment="1">
      <alignment horizontal="right"/>
    </xf>
    <xf numFmtId="3" fontId="0" fillId="0" borderId="0" xfId="0" applyNumberFormat="1" applyFont="1" applyFill="1" applyBorder="1" applyAlignment="1"/>
    <xf numFmtId="0" fontId="17" fillId="0" borderId="0" xfId="0" applyNumberFormat="1" applyFont="1" applyFill="1" applyBorder="1" applyAlignment="1"/>
    <xf numFmtId="0" fontId="18" fillId="2" borderId="0" xfId="0" applyFont="1" applyFill="1" applyAlignment="1">
      <alignment vertical="center"/>
    </xf>
    <xf numFmtId="0" fontId="14" fillId="2" borderId="0" xfId="0" applyFont="1" applyFill="1" applyAlignment="1">
      <alignment vertical="center"/>
    </xf>
    <xf numFmtId="49" fontId="12" fillId="0" borderId="4" xfId="0" applyNumberFormat="1" applyFont="1" applyFill="1" applyBorder="1" applyAlignment="1">
      <alignment horizontal="center" vertical="center" wrapText="1"/>
    </xf>
    <xf numFmtId="169" fontId="14" fillId="2" borderId="5" xfId="0" applyNumberFormat="1" applyFont="1" applyFill="1" applyBorder="1" applyAlignment="1">
      <alignment horizontal="right"/>
    </xf>
    <xf numFmtId="170" fontId="14" fillId="2" borderId="5" xfId="0" applyNumberFormat="1" applyFont="1" applyFill="1" applyBorder="1" applyAlignment="1">
      <alignment horizontal="right"/>
    </xf>
    <xf numFmtId="49" fontId="12" fillId="2" borderId="0" xfId="0" applyNumberFormat="1" applyFont="1" applyFill="1" applyAlignment="1">
      <alignment horizontal="left"/>
    </xf>
    <xf numFmtId="169" fontId="12" fillId="2" borderId="5" xfId="0" applyNumberFormat="1" applyFont="1" applyFill="1" applyBorder="1" applyAlignment="1">
      <alignment horizontal="right"/>
    </xf>
    <xf numFmtId="170" fontId="12" fillId="2" borderId="5" xfId="0" applyNumberFormat="1" applyFont="1" applyFill="1" applyBorder="1" applyAlignment="1">
      <alignment horizontal="right"/>
    </xf>
    <xf numFmtId="0" fontId="12" fillId="2" borderId="0" xfId="0" applyFont="1" applyFill="1" applyAlignment="1">
      <alignment vertical="center"/>
    </xf>
    <xf numFmtId="169" fontId="13" fillId="0" borderId="0" xfId="0" applyNumberFormat="1" applyFont="1" applyFill="1" applyBorder="1" applyAlignment="1"/>
    <xf numFmtId="169" fontId="14" fillId="0" borderId="5" xfId="0" applyNumberFormat="1" applyFont="1" applyFill="1" applyBorder="1" applyAlignment="1">
      <alignment horizontal="right"/>
    </xf>
    <xf numFmtId="49" fontId="12" fillId="2" borderId="5" xfId="0" applyNumberFormat="1" applyFont="1" applyFill="1" applyBorder="1" applyAlignment="1">
      <alignment horizontal="center" wrapText="1"/>
    </xf>
    <xf numFmtId="170" fontId="14" fillId="2" borderId="6" xfId="0" applyNumberFormat="1" applyFont="1" applyFill="1" applyBorder="1" applyAlignment="1">
      <alignment horizontal="right"/>
    </xf>
    <xf numFmtId="49" fontId="12" fillId="2" borderId="6" xfId="0" applyNumberFormat="1" applyFont="1" applyFill="1" applyBorder="1" applyAlignment="1">
      <alignment horizontal="center" vertical="center" wrapText="1"/>
    </xf>
    <xf numFmtId="3" fontId="12" fillId="2" borderId="6" xfId="0" applyNumberFormat="1" applyFont="1" applyFill="1" applyBorder="1" applyAlignment="1">
      <alignment horizontal="right"/>
    </xf>
    <xf numFmtId="3" fontId="14" fillId="2" borderId="6" xfId="0" applyNumberFormat="1" applyFont="1" applyFill="1" applyBorder="1" applyAlignment="1">
      <alignment horizontal="right"/>
    </xf>
    <xf numFmtId="49" fontId="12" fillId="2" borderId="1" xfId="0" applyNumberFormat="1" applyFont="1" applyFill="1" applyBorder="1" applyAlignment="1">
      <alignment horizontal="center" wrapText="1"/>
    </xf>
    <xf numFmtId="49" fontId="12" fillId="2" borderId="1" xfId="0" applyNumberFormat="1" applyFont="1" applyFill="1" applyBorder="1" applyAlignment="1">
      <alignment horizontal="center" vertical="center" wrapText="1"/>
    </xf>
    <xf numFmtId="170" fontId="12" fillId="2" borderId="1" xfId="0" applyNumberFormat="1" applyFont="1" applyFill="1" applyBorder="1" applyAlignment="1">
      <alignment horizontal="right"/>
    </xf>
    <xf numFmtId="165" fontId="12" fillId="2" borderId="1" xfId="0" applyNumberFormat="1" applyFont="1" applyFill="1" applyBorder="1" applyAlignment="1">
      <alignment horizontal="right"/>
    </xf>
    <xf numFmtId="165" fontId="14" fillId="2" borderId="1" xfId="0" applyNumberFormat="1" applyFont="1" applyFill="1" applyBorder="1" applyAlignment="1">
      <alignment horizontal="right"/>
    </xf>
    <xf numFmtId="170" fontId="14" fillId="2" borderId="1" xfId="0" applyNumberFormat="1" applyFont="1" applyFill="1" applyBorder="1" applyAlignment="1">
      <alignment horizontal="right"/>
    </xf>
    <xf numFmtId="49" fontId="12" fillId="2" borderId="5" xfId="0" applyNumberFormat="1" applyFont="1" applyFill="1" applyBorder="1" applyAlignment="1">
      <alignment horizontal="center"/>
    </xf>
    <xf numFmtId="165" fontId="12" fillId="0" borderId="5" xfId="0" applyNumberFormat="1" applyFont="1" applyFill="1" applyBorder="1" applyAlignment="1">
      <alignment horizontal="right"/>
    </xf>
    <xf numFmtId="165" fontId="13" fillId="0" borderId="0" xfId="0" applyNumberFormat="1" applyFont="1" applyFill="1" applyBorder="1" applyAlignment="1"/>
    <xf numFmtId="49" fontId="12" fillId="2" borderId="5" xfId="0" applyNumberFormat="1" applyFont="1" applyFill="1" applyBorder="1" applyAlignment="1">
      <alignment horizontal="right"/>
    </xf>
    <xf numFmtId="171" fontId="12" fillId="2" borderId="5" xfId="0" applyNumberFormat="1" applyFont="1" applyFill="1" applyBorder="1" applyAlignment="1">
      <alignment horizontal="right"/>
    </xf>
    <xf numFmtId="171" fontId="14" fillId="2" borderId="5" xfId="0" applyNumberFormat="1" applyFont="1" applyFill="1" applyBorder="1" applyAlignment="1">
      <alignment horizontal="right"/>
    </xf>
    <xf numFmtId="49" fontId="14" fillId="2" borderId="0" xfId="0" applyNumberFormat="1" applyFont="1" applyFill="1" applyBorder="1" applyAlignment="1">
      <alignment horizontal="left"/>
    </xf>
    <xf numFmtId="165" fontId="14" fillId="2" borderId="0" xfId="0" applyNumberFormat="1" applyFont="1" applyFill="1" applyBorder="1" applyAlignment="1">
      <alignment horizontal="right"/>
    </xf>
    <xf numFmtId="0" fontId="14" fillId="2" borderId="0" xfId="0" applyFont="1" applyFill="1" applyBorder="1" applyAlignment="1">
      <alignment horizontal="right"/>
    </xf>
    <xf numFmtId="172" fontId="14" fillId="2" borderId="5" xfId="0" applyNumberFormat="1" applyFont="1" applyFill="1" applyBorder="1" applyAlignment="1">
      <alignment horizontal="right"/>
    </xf>
    <xf numFmtId="166" fontId="14" fillId="2" borderId="5" xfId="0" applyNumberFormat="1" applyFont="1" applyFill="1" applyBorder="1" applyAlignment="1">
      <alignment horizontal="right"/>
    </xf>
    <xf numFmtId="167" fontId="14" fillId="2" borderId="5" xfId="0" applyNumberFormat="1" applyFont="1" applyFill="1" applyBorder="1" applyAlignment="1">
      <alignment horizontal="right"/>
    </xf>
    <xf numFmtId="1" fontId="12" fillId="2" borderId="5" xfId="0" applyNumberFormat="1" applyFont="1" applyFill="1" applyBorder="1" applyAlignment="1">
      <alignment horizontal="right"/>
    </xf>
    <xf numFmtId="172" fontId="12" fillId="2" borderId="5" xfId="0" applyNumberFormat="1" applyFont="1" applyFill="1" applyBorder="1" applyAlignment="1">
      <alignment horizontal="right"/>
    </xf>
    <xf numFmtId="166" fontId="12" fillId="2" borderId="5" xfId="0" applyNumberFormat="1" applyFont="1" applyFill="1" applyBorder="1" applyAlignment="1">
      <alignment horizontal="right"/>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xf>
    <xf numFmtId="49" fontId="14" fillId="2" borderId="5" xfId="0" applyNumberFormat="1" applyFont="1" applyFill="1" applyBorder="1" applyAlignment="1">
      <alignment horizontal="left" vertical="center" wrapText="1"/>
    </xf>
    <xf numFmtId="165" fontId="14" fillId="2" borderId="5"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173" fontId="14" fillId="2" borderId="5" xfId="0" applyNumberFormat="1" applyFont="1" applyFill="1" applyBorder="1" applyAlignment="1">
      <alignment horizontal="right"/>
    </xf>
    <xf numFmtId="173" fontId="12" fillId="2" borderId="5" xfId="0" applyNumberFormat="1" applyFont="1" applyFill="1" applyBorder="1" applyAlignment="1">
      <alignment horizontal="right"/>
    </xf>
    <xf numFmtId="167" fontId="12" fillId="2" borderId="5" xfId="0" applyNumberFormat="1" applyFont="1" applyFill="1" applyBorder="1" applyAlignment="1">
      <alignment horizontal="right"/>
    </xf>
    <xf numFmtId="174" fontId="12" fillId="2" borderId="5" xfId="0" applyNumberFormat="1" applyFont="1" applyFill="1" applyBorder="1" applyAlignment="1">
      <alignment horizontal="right"/>
    </xf>
    <xf numFmtId="175" fontId="14" fillId="2" borderId="5" xfId="0" applyNumberFormat="1" applyFont="1" applyFill="1" applyBorder="1" applyAlignment="1">
      <alignment horizontal="right"/>
    </xf>
    <xf numFmtId="175" fontId="12" fillId="2" borderId="5" xfId="0" applyNumberFormat="1" applyFont="1" applyFill="1" applyBorder="1" applyAlignment="1">
      <alignment horizontal="right"/>
    </xf>
    <xf numFmtId="1" fontId="14" fillId="2" borderId="5" xfId="0" applyNumberFormat="1" applyFont="1" applyFill="1" applyBorder="1" applyAlignment="1">
      <alignment horizontal="right"/>
    </xf>
    <xf numFmtId="176" fontId="12" fillId="2" borderId="5" xfId="0" applyNumberFormat="1" applyFont="1" applyFill="1" applyBorder="1" applyAlignment="1">
      <alignment horizontal="right"/>
    </xf>
    <xf numFmtId="177" fontId="12" fillId="2" borderId="5" xfId="0" applyNumberFormat="1" applyFont="1" applyFill="1" applyBorder="1" applyAlignment="1">
      <alignment horizontal="right"/>
    </xf>
    <xf numFmtId="176" fontId="14" fillId="2" borderId="5" xfId="0" applyNumberFormat="1" applyFont="1" applyFill="1" applyBorder="1" applyAlignment="1">
      <alignment horizontal="right"/>
    </xf>
    <xf numFmtId="177" fontId="14" fillId="2" borderId="5" xfId="0" applyNumberFormat="1" applyFont="1" applyFill="1" applyBorder="1" applyAlignment="1">
      <alignment horizontal="right"/>
    </xf>
    <xf numFmtId="3" fontId="13" fillId="0" borderId="0" xfId="0" applyNumberFormat="1" applyFont="1" applyFill="1" applyBorder="1" applyAlignment="1"/>
    <xf numFmtId="166" fontId="14" fillId="2" borderId="5" xfId="0" applyNumberFormat="1" applyFont="1" applyFill="1" applyBorder="1" applyAlignment="1">
      <alignment horizontal="right" vertical="center" wrapText="1"/>
    </xf>
    <xf numFmtId="178" fontId="14" fillId="2" borderId="5" xfId="0" applyNumberFormat="1" applyFont="1" applyFill="1" applyBorder="1" applyAlignment="1">
      <alignment horizontal="right" vertical="center" wrapText="1"/>
    </xf>
    <xf numFmtId="167" fontId="14" fillId="2" borderId="5" xfId="0" applyNumberFormat="1" applyFont="1" applyFill="1" applyBorder="1" applyAlignment="1">
      <alignment horizontal="right" vertical="center" wrapText="1"/>
    </xf>
    <xf numFmtId="0" fontId="12" fillId="2" borderId="6" xfId="0" applyFont="1" applyFill="1" applyBorder="1" applyAlignment="1">
      <alignment horizontal="center" vertical="center" wrapText="1"/>
    </xf>
    <xf numFmtId="171" fontId="12" fillId="2" borderId="6" xfId="0" applyNumberFormat="1" applyFont="1" applyFill="1" applyBorder="1" applyAlignment="1">
      <alignment horizontal="right"/>
    </xf>
    <xf numFmtId="0" fontId="12" fillId="2" borderId="1" xfId="0" applyFont="1" applyFill="1" applyBorder="1" applyAlignment="1">
      <alignment horizontal="center" vertical="center" wrapText="1"/>
    </xf>
    <xf numFmtId="179" fontId="14" fillId="2" borderId="5" xfId="0" applyNumberFormat="1" applyFont="1" applyFill="1" applyBorder="1" applyAlignment="1">
      <alignment horizontal="right"/>
    </xf>
    <xf numFmtId="179" fontId="12" fillId="2" borderId="5" xfId="0" applyNumberFormat="1" applyFont="1" applyFill="1" applyBorder="1" applyAlignment="1">
      <alignment horizontal="right"/>
    </xf>
    <xf numFmtId="180" fontId="14" fillId="2" borderId="5" xfId="0" applyNumberFormat="1" applyFont="1" applyFill="1" applyBorder="1" applyAlignment="1">
      <alignment horizontal="right"/>
    </xf>
    <xf numFmtId="49" fontId="12" fillId="2" borderId="5" xfId="0" applyNumberFormat="1" applyFont="1" applyFill="1" applyBorder="1" applyAlignment="1">
      <alignment vertical="center"/>
    </xf>
    <xf numFmtId="0" fontId="12" fillId="2" borderId="5" xfId="0" applyFont="1" applyFill="1" applyBorder="1" applyAlignment="1">
      <alignment horizontal="center" wrapText="1"/>
    </xf>
    <xf numFmtId="171" fontId="13" fillId="0" borderId="0" xfId="0" applyNumberFormat="1" applyFont="1" applyFill="1" applyBorder="1" applyAlignment="1"/>
    <xf numFmtId="178" fontId="14" fillId="2" borderId="5" xfId="0" applyNumberFormat="1" applyFont="1" applyFill="1" applyBorder="1" applyAlignment="1">
      <alignment horizontal="right"/>
    </xf>
    <xf numFmtId="178" fontId="12" fillId="2" borderId="5" xfId="0" applyNumberFormat="1" applyFont="1" applyFill="1" applyBorder="1" applyAlignment="1">
      <alignment horizontal="right"/>
    </xf>
    <xf numFmtId="181" fontId="14" fillId="2" borderId="5" xfId="0" applyNumberFormat="1" applyFont="1" applyFill="1" applyBorder="1" applyAlignment="1">
      <alignment horizontal="right"/>
    </xf>
    <xf numFmtId="181" fontId="12" fillId="2" borderId="5" xfId="0" applyNumberFormat="1" applyFont="1" applyFill="1" applyBorder="1" applyAlignment="1">
      <alignment horizontal="right"/>
    </xf>
    <xf numFmtId="3" fontId="12" fillId="2" borderId="5" xfId="0" applyNumberFormat="1" applyFont="1" applyFill="1" applyBorder="1" applyAlignment="1">
      <alignment horizontal="center" vertical="top"/>
    </xf>
    <xf numFmtId="177" fontId="12" fillId="2" borderId="5" xfId="0" applyNumberFormat="1" applyFont="1" applyFill="1" applyBorder="1" applyAlignment="1">
      <alignment horizontal="center" vertical="top"/>
    </xf>
    <xf numFmtId="3" fontId="14" fillId="2" borderId="5" xfId="0" applyNumberFormat="1" applyFont="1" applyFill="1" applyBorder="1" applyAlignment="1">
      <alignment horizontal="center" vertical="top"/>
    </xf>
    <xf numFmtId="177" fontId="14" fillId="2" borderId="5" xfId="0" applyNumberFormat="1" applyFont="1" applyFill="1" applyBorder="1" applyAlignment="1">
      <alignment horizontal="center" vertical="top"/>
    </xf>
    <xf numFmtId="49" fontId="12" fillId="2" borderId="5" xfId="0" applyNumberFormat="1" applyFont="1" applyFill="1" applyBorder="1" applyAlignment="1">
      <alignment horizontal="left" vertical="top"/>
    </xf>
    <xf numFmtId="49" fontId="14" fillId="2" borderId="5" xfId="0" applyNumberFormat="1" applyFont="1" applyFill="1" applyBorder="1" applyAlignment="1">
      <alignment horizontal="left" vertical="top"/>
    </xf>
    <xf numFmtId="49" fontId="14" fillId="2" borderId="7" xfId="0" applyNumberFormat="1" applyFont="1" applyFill="1" applyBorder="1" applyAlignment="1">
      <alignment horizontal="left" vertical="center"/>
    </xf>
    <xf numFmtId="165" fontId="14" fillId="2" borderId="7" xfId="0" applyNumberFormat="1" applyFont="1" applyFill="1" applyBorder="1" applyAlignment="1">
      <alignment horizontal="right"/>
    </xf>
    <xf numFmtId="170" fontId="14" fillId="2" borderId="7" xfId="0" applyNumberFormat="1" applyFont="1" applyFill="1" applyBorder="1" applyAlignment="1">
      <alignment horizontal="right"/>
    </xf>
    <xf numFmtId="0" fontId="14" fillId="2" borderId="7" xfId="0" applyFont="1" applyFill="1" applyBorder="1" applyAlignment="1">
      <alignment horizontal="right"/>
    </xf>
    <xf numFmtId="171" fontId="14" fillId="2" borderId="7" xfId="0" applyNumberFormat="1" applyFont="1" applyFill="1" applyBorder="1" applyAlignment="1">
      <alignment horizontal="right"/>
    </xf>
    <xf numFmtId="49" fontId="14" fillId="2" borderId="1" xfId="0" applyNumberFormat="1" applyFont="1" applyFill="1" applyBorder="1" applyAlignment="1">
      <alignment horizontal="left"/>
    </xf>
    <xf numFmtId="0" fontId="14" fillId="2" borderId="1" xfId="0" applyFont="1" applyFill="1" applyBorder="1" applyAlignment="1">
      <alignment horizontal="right"/>
    </xf>
    <xf numFmtId="171" fontId="14" fillId="2" borderId="1" xfId="0" applyNumberFormat="1" applyFont="1" applyFill="1" applyBorder="1" applyAlignment="1">
      <alignment horizontal="right"/>
    </xf>
    <xf numFmtId="49" fontId="14" fillId="2" borderId="1" xfId="0" applyNumberFormat="1" applyFont="1" applyFill="1" applyBorder="1" applyAlignment="1">
      <alignment horizontal="left" vertical="center"/>
    </xf>
    <xf numFmtId="3" fontId="13" fillId="0" borderId="1" xfId="0" applyNumberFormat="1" applyFont="1" applyFill="1" applyBorder="1" applyAlignment="1">
      <alignment vertical="top"/>
    </xf>
    <xf numFmtId="3" fontId="22" fillId="0" borderId="1" xfId="0" applyNumberFormat="1" applyFont="1" applyFill="1" applyBorder="1" applyAlignment="1">
      <alignment vertical="top"/>
    </xf>
    <xf numFmtId="49" fontId="22" fillId="0" borderId="0" xfId="9" applyNumberFormat="1" applyFont="1" applyFill="1" applyAlignment="1">
      <alignment horizontal="left" vertical="top"/>
    </xf>
    <xf numFmtId="0" fontId="22" fillId="0" borderId="0" xfId="9" applyFont="1" applyFill="1" applyAlignment="1">
      <alignment vertical="top"/>
    </xf>
    <xf numFmtId="3" fontId="22" fillId="0" borderId="0" xfId="9" applyNumberFormat="1" applyFont="1" applyFill="1" applyAlignment="1">
      <alignment vertical="top"/>
    </xf>
    <xf numFmtId="0" fontId="22" fillId="0" borderId="1" xfId="15" applyFont="1" applyFill="1" applyBorder="1" applyAlignment="1">
      <alignment horizontal="center" vertical="top"/>
    </xf>
    <xf numFmtId="0" fontId="22" fillId="0" borderId="1" xfId="15" applyFont="1" applyFill="1" applyBorder="1" applyAlignment="1">
      <alignment horizontal="center" vertical="top" wrapText="1"/>
    </xf>
    <xf numFmtId="0" fontId="22" fillId="0" borderId="1" xfId="15" applyFont="1" applyFill="1" applyBorder="1" applyAlignment="1">
      <alignment vertical="top"/>
    </xf>
    <xf numFmtId="3" fontId="22" fillId="0" borderId="1" xfId="15" applyNumberFormat="1" applyFont="1" applyFill="1" applyBorder="1" applyAlignment="1">
      <alignment vertical="top"/>
    </xf>
    <xf numFmtId="0" fontId="22" fillId="0" borderId="1" xfId="0" applyFont="1" applyFill="1" applyBorder="1" applyAlignment="1">
      <alignment horizontal="center" vertical="top"/>
    </xf>
    <xf numFmtId="0" fontId="22" fillId="0" borderId="1" xfId="0" applyFont="1" applyFill="1" applyBorder="1" applyAlignment="1">
      <alignment vertical="top"/>
    </xf>
    <xf numFmtId="0" fontId="13" fillId="0" borderId="1" xfId="0" applyFont="1" applyFill="1" applyBorder="1" applyAlignment="1">
      <alignment vertical="top"/>
    </xf>
    <xf numFmtId="0" fontId="22" fillId="0" borderId="1" xfId="15" applyFont="1" applyFill="1" applyBorder="1" applyAlignment="1">
      <alignment vertical="top" wrapText="1"/>
    </xf>
    <xf numFmtId="3" fontId="13" fillId="0" borderId="5" xfId="9" applyNumberFormat="1" applyFont="1" applyFill="1" applyBorder="1" applyAlignment="1">
      <alignment horizontal="right" vertical="top"/>
    </xf>
    <xf numFmtId="0" fontId="13" fillId="0" borderId="0" xfId="9" applyFont="1" applyFill="1" applyAlignment="1">
      <alignment vertical="top"/>
    </xf>
    <xf numFmtId="0" fontId="13" fillId="0" borderId="1" xfId="15" applyFont="1" applyFill="1" applyBorder="1" applyAlignment="1">
      <alignment horizontal="center" vertical="top"/>
    </xf>
    <xf numFmtId="0" fontId="13" fillId="0" borderId="1" xfId="15" applyFont="1" applyFill="1" applyBorder="1" applyAlignment="1">
      <alignment horizontal="left" vertical="top"/>
    </xf>
    <xf numFmtId="3" fontId="22" fillId="0" borderId="5" xfId="9" applyNumberFormat="1" applyFont="1" applyFill="1" applyBorder="1" applyAlignment="1">
      <alignment horizontal="right" vertical="top"/>
    </xf>
    <xf numFmtId="0" fontId="13" fillId="0" borderId="1" xfId="15" applyFont="1" applyFill="1" applyBorder="1" applyAlignment="1">
      <alignment vertical="top"/>
    </xf>
    <xf numFmtId="1" fontId="13" fillId="0" borderId="1" xfId="15" applyNumberFormat="1" applyFont="1" applyFill="1" applyBorder="1" applyAlignment="1">
      <alignment horizontal="left" vertical="top" wrapText="1"/>
    </xf>
    <xf numFmtId="0" fontId="22" fillId="0" borderId="8" xfId="15" applyFont="1" applyFill="1" applyBorder="1" applyAlignment="1">
      <alignment vertical="top" wrapText="1"/>
    </xf>
    <xf numFmtId="0" fontId="13" fillId="0" borderId="0" xfId="15" applyFont="1" applyFill="1" applyBorder="1" applyAlignment="1">
      <alignment horizontal="left" vertical="top"/>
    </xf>
    <xf numFmtId="0" fontId="13" fillId="0" borderId="0" xfId="15" applyFont="1" applyFill="1" applyBorder="1" applyAlignment="1">
      <alignment vertical="top"/>
    </xf>
    <xf numFmtId="3" fontId="13" fillId="0" borderId="0" xfId="9" applyNumberFormat="1" applyFont="1" applyFill="1" applyBorder="1" applyAlignment="1">
      <alignment horizontal="right" vertical="top"/>
    </xf>
    <xf numFmtId="3" fontId="13" fillId="0" borderId="0" xfId="9" applyNumberFormat="1" applyFont="1" applyFill="1" applyAlignment="1">
      <alignment vertical="top"/>
    </xf>
    <xf numFmtId="0" fontId="0" fillId="0" borderId="0" xfId="0" applyFill="1"/>
    <xf numFmtId="0" fontId="14" fillId="0" borderId="0" xfId="0" applyFont="1" applyFill="1" applyAlignment="1">
      <alignment vertical="center"/>
    </xf>
    <xf numFmtId="170" fontId="13" fillId="0" borderId="0" xfId="0" applyNumberFormat="1" applyFont="1" applyFill="1" applyBorder="1" applyAlignment="1"/>
    <xf numFmtId="0" fontId="33" fillId="0" borderId="0" xfId="0" applyFont="1" applyFill="1" applyAlignment="1">
      <alignment vertical="top" wrapText="1"/>
    </xf>
    <xf numFmtId="49" fontId="23" fillId="2" borderId="5" xfId="0" applyNumberFormat="1" applyFont="1" applyFill="1" applyBorder="1" applyAlignment="1">
      <alignment horizontal="center"/>
    </xf>
    <xf numFmtId="0" fontId="25" fillId="2" borderId="0" xfId="0" applyFont="1" applyFill="1" applyAlignment="1">
      <alignment vertical="center"/>
    </xf>
    <xf numFmtId="167" fontId="14" fillId="2" borderId="1" xfId="0" applyNumberFormat="1" applyFont="1" applyFill="1" applyBorder="1" applyAlignment="1">
      <alignment horizontal="right"/>
    </xf>
    <xf numFmtId="167" fontId="14" fillId="2" borderId="6" xfId="0" applyNumberFormat="1" applyFont="1" applyFill="1" applyBorder="1" applyAlignment="1">
      <alignment horizontal="right"/>
    </xf>
    <xf numFmtId="49" fontId="14" fillId="2" borderId="5" xfId="0" applyNumberFormat="1" applyFont="1" applyFill="1" applyBorder="1" applyAlignment="1">
      <alignment horizontal="left" wrapText="1"/>
    </xf>
    <xf numFmtId="3" fontId="21" fillId="0" borderId="1" xfId="7" applyNumberFormat="1" applyFont="1" applyFill="1" applyBorder="1" applyAlignment="1">
      <alignment horizontal="right" vertical="top"/>
    </xf>
    <xf numFmtId="3" fontId="17" fillId="0" borderId="1" xfId="7" applyNumberFormat="1" applyFont="1" applyFill="1" applyBorder="1" applyAlignment="1">
      <alignment horizontal="right" vertical="top"/>
    </xf>
    <xf numFmtId="191" fontId="21" fillId="0" borderId="0" xfId="7" applyNumberFormat="1" applyFont="1" applyFill="1" applyBorder="1" applyAlignment="1">
      <alignment horizontal="right" vertical="top"/>
    </xf>
    <xf numFmtId="192" fontId="21" fillId="0" borderId="0" xfId="7" applyNumberFormat="1" applyFont="1" applyFill="1" applyBorder="1" applyAlignment="1">
      <alignment horizontal="right" vertical="top"/>
    </xf>
    <xf numFmtId="3" fontId="17" fillId="0" borderId="1" xfId="7" applyNumberFormat="1" applyFont="1" applyFill="1" applyBorder="1" applyAlignment="1">
      <alignment horizontal="right"/>
    </xf>
    <xf numFmtId="3" fontId="17" fillId="5" borderId="1" xfId="7" applyNumberFormat="1" applyFont="1" applyFill="1" applyBorder="1" applyAlignment="1">
      <alignment horizontal="right" vertical="top"/>
    </xf>
    <xf numFmtId="3" fontId="17" fillId="5" borderId="1" xfId="7" applyNumberFormat="1" applyFont="1" applyFill="1" applyBorder="1" applyAlignment="1">
      <alignment horizontal="right"/>
    </xf>
    <xf numFmtId="190" fontId="17" fillId="0" borderId="0" xfId="7" applyNumberFormat="1" applyFont="1" applyFill="1" applyBorder="1" applyAlignment="1">
      <alignment horizontal="right" vertical="top"/>
    </xf>
    <xf numFmtId="191" fontId="17" fillId="0" borderId="0" xfId="7" applyNumberFormat="1" applyFont="1" applyFill="1" applyBorder="1" applyAlignment="1">
      <alignment horizontal="right" vertical="top"/>
    </xf>
    <xf numFmtId="194" fontId="17" fillId="0" borderId="0" xfId="7" applyNumberFormat="1" applyFont="1" applyFill="1" applyBorder="1" applyAlignment="1">
      <alignment horizontal="right" vertical="top"/>
    </xf>
    <xf numFmtId="0" fontId="0" fillId="5" borderId="0" xfId="0" applyFill="1"/>
    <xf numFmtId="3" fontId="17" fillId="0" borderId="0" xfId="7" applyNumberFormat="1" applyFont="1" applyFill="1" applyBorder="1" applyAlignment="1">
      <alignment horizontal="right" vertical="top"/>
    </xf>
    <xf numFmtId="3" fontId="21" fillId="0" borderId="1" xfId="7" applyNumberFormat="1" applyFont="1" applyFill="1" applyBorder="1" applyAlignment="1">
      <alignment vertical="top"/>
    </xf>
    <xf numFmtId="3" fontId="17" fillId="0" borderId="1" xfId="7" applyNumberFormat="1" applyFont="1" applyFill="1" applyBorder="1" applyAlignment="1">
      <alignment vertical="top"/>
    </xf>
    <xf numFmtId="3" fontId="28" fillId="0" borderId="1" xfId="7" applyNumberFormat="1" applyFont="1" applyFill="1" applyBorder="1" applyAlignment="1">
      <alignment horizontal="right" vertical="top"/>
    </xf>
    <xf numFmtId="3" fontId="20" fillId="0" borderId="1" xfId="7" applyNumberFormat="1" applyFont="1" applyFill="1" applyBorder="1" applyAlignment="1">
      <alignment horizontal="right" vertical="top"/>
    </xf>
    <xf numFmtId="3" fontId="28" fillId="0" borderId="1" xfId="7" applyNumberFormat="1" applyFont="1" applyFill="1" applyBorder="1" applyAlignment="1">
      <alignment vertical="top"/>
    </xf>
    <xf numFmtId="3" fontId="20" fillId="0" borderId="1" xfId="7" applyNumberFormat="1" applyFont="1" applyFill="1" applyBorder="1" applyAlignment="1">
      <alignment vertical="top"/>
    </xf>
    <xf numFmtId="3" fontId="20" fillId="5" borderId="0" xfId="7" applyNumberFormat="1" applyFont="1" applyFill="1" applyBorder="1" applyAlignment="1">
      <alignment vertical="top"/>
    </xf>
    <xf numFmtId="187" fontId="41" fillId="0" borderId="1" xfId="4" applyNumberFormat="1" applyFont="1" applyFill="1" applyBorder="1"/>
    <xf numFmtId="187" fontId="46" fillId="0" borderId="1" xfId="4" applyNumberFormat="1" applyFont="1" applyFill="1" applyBorder="1"/>
    <xf numFmtId="3" fontId="17" fillId="5" borderId="0" xfId="7" applyNumberFormat="1" applyFont="1" applyFill="1" applyBorder="1" applyAlignment="1">
      <alignment vertical="top"/>
    </xf>
    <xf numFmtId="195" fontId="52" fillId="0" borderId="8" xfId="19" applyFont="1" applyBorder="1" applyAlignment="1">
      <alignment horizontal="left" vertical="top" wrapText="1"/>
    </xf>
    <xf numFmtId="195" fontId="52" fillId="0" borderId="14" xfId="19" applyFont="1" applyBorder="1" applyAlignment="1">
      <alignment horizontal="left" vertical="top" wrapText="1"/>
    </xf>
    <xf numFmtId="182" fontId="52" fillId="0" borderId="4" xfId="19" applyNumberFormat="1" applyFont="1" applyBorder="1" applyAlignment="1">
      <alignment horizontal="center" vertical="top" wrapText="1"/>
    </xf>
    <xf numFmtId="182" fontId="52" fillId="0" borderId="16" xfId="19" applyNumberFormat="1" applyFont="1" applyBorder="1" applyAlignment="1">
      <alignment horizontal="center" vertical="top" wrapText="1"/>
    </xf>
    <xf numFmtId="195" fontId="45" fillId="0" borderId="16" xfId="19" applyFont="1" applyBorder="1" applyAlignment="1">
      <alignment horizontal="justify" vertical="top" wrapText="1"/>
    </xf>
    <xf numFmtId="195" fontId="45" fillId="0" borderId="12" xfId="19" applyFont="1" applyBorder="1" applyAlignment="1">
      <alignment horizontal="justify" vertical="top" wrapText="1"/>
    </xf>
    <xf numFmtId="195" fontId="20" fillId="0" borderId="17" xfId="19" applyFont="1" applyBorder="1" applyAlignment="1">
      <alignment horizontal="justify" vertical="top" wrapText="1"/>
    </xf>
    <xf numFmtId="195" fontId="45" fillId="0" borderId="4" xfId="19" applyFont="1" applyBorder="1" applyAlignment="1">
      <alignment vertical="top" wrapText="1"/>
    </xf>
    <xf numFmtId="195" fontId="45" fillId="0" borderId="17" xfId="19" applyFont="1" applyBorder="1" applyAlignment="1">
      <alignment vertical="top" wrapText="1"/>
    </xf>
    <xf numFmtId="195" fontId="45" fillId="0" borderId="11" xfId="19" applyFont="1" applyBorder="1" applyAlignment="1">
      <alignment vertical="top" wrapText="1"/>
    </xf>
    <xf numFmtId="195" fontId="45" fillId="0" borderId="12" xfId="19" applyFont="1" applyBorder="1" applyAlignment="1">
      <alignment vertical="top" wrapText="1"/>
    </xf>
    <xf numFmtId="195" fontId="45" fillId="0" borderId="18" xfId="19" applyFont="1" applyBorder="1" applyAlignment="1">
      <alignment vertical="top" wrapText="1"/>
    </xf>
    <xf numFmtId="49" fontId="14" fillId="0" borderId="0" xfId="0" applyNumberFormat="1" applyFont="1" applyFill="1" applyBorder="1" applyAlignment="1">
      <alignment horizontal="left"/>
    </xf>
    <xf numFmtId="0" fontId="14" fillId="0" borderId="0" xfId="0" applyFont="1" applyFill="1" applyBorder="1" applyAlignment="1">
      <alignment horizontal="right"/>
    </xf>
    <xf numFmtId="165" fontId="14" fillId="0" borderId="0" xfId="0" applyNumberFormat="1" applyFont="1" applyFill="1" applyBorder="1" applyAlignment="1">
      <alignment horizontal="right"/>
    </xf>
    <xf numFmtId="168" fontId="14" fillId="0" borderId="0" xfId="0" applyNumberFormat="1" applyFont="1" applyFill="1" applyBorder="1" applyAlignment="1">
      <alignment horizontal="right"/>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xf>
    <xf numFmtId="182" fontId="14" fillId="0" borderId="1" xfId="0" applyNumberFormat="1" applyFont="1" applyFill="1" applyBorder="1" applyAlignment="1">
      <alignment horizontal="left" vertical="center"/>
    </xf>
    <xf numFmtId="165" fontId="14" fillId="0" borderId="1" xfId="0" applyNumberFormat="1" applyFont="1" applyFill="1" applyBorder="1" applyAlignment="1">
      <alignment horizontal="right"/>
    </xf>
    <xf numFmtId="49" fontId="12" fillId="0" borderId="1" xfId="0" applyNumberFormat="1" applyFont="1" applyFill="1" applyBorder="1" applyAlignment="1">
      <alignment horizontal="center" vertical="center"/>
    </xf>
    <xf numFmtId="168" fontId="12" fillId="0" borderId="1" xfId="0" applyNumberFormat="1" applyFont="1" applyFill="1" applyBorder="1" applyAlignment="1">
      <alignment horizontal="right" vertical="center"/>
    </xf>
    <xf numFmtId="168" fontId="14" fillId="0" borderId="1" xfId="0" applyNumberFormat="1" applyFont="1" applyFill="1" applyBorder="1" applyAlignment="1">
      <alignment horizontal="right" vertical="center"/>
    </xf>
    <xf numFmtId="49" fontId="14" fillId="0" borderId="0" xfId="0" applyNumberFormat="1" applyFont="1" applyFill="1" applyBorder="1" applyAlignment="1">
      <alignment horizontal="left" vertical="center" wrapText="1"/>
    </xf>
    <xf numFmtId="49" fontId="12" fillId="0" borderId="0" xfId="0" applyNumberFormat="1" applyFont="1" applyFill="1" applyAlignment="1">
      <alignment wrapText="1"/>
    </xf>
    <xf numFmtId="3" fontId="55" fillId="0" borderId="1" xfId="0" applyNumberFormat="1" applyFont="1" applyFill="1" applyBorder="1" applyAlignment="1">
      <alignment horizontal="right" vertical="center"/>
    </xf>
    <xf numFmtId="49" fontId="12" fillId="2" borderId="7" xfId="0" applyNumberFormat="1" applyFont="1" applyFill="1" applyBorder="1" applyAlignment="1">
      <alignment horizontal="center" vertical="center" wrapText="1"/>
    </xf>
    <xf numFmtId="165" fontId="6" fillId="0" borderId="1" xfId="0" applyNumberFormat="1" applyFont="1" applyFill="1" applyBorder="1" applyAlignment="1">
      <alignment horizontal="right"/>
    </xf>
    <xf numFmtId="168" fontId="0" fillId="0" borderId="0" xfId="0" applyNumberFormat="1" applyFont="1" applyFill="1" applyBorder="1" applyAlignment="1"/>
    <xf numFmtId="196" fontId="13" fillId="0" borderId="0" xfId="0" applyNumberFormat="1" applyFont="1" applyFill="1" applyBorder="1" applyAlignment="1"/>
    <xf numFmtId="3" fontId="32" fillId="0" borderId="0" xfId="0" applyNumberFormat="1" applyFont="1" applyFill="1" applyBorder="1" applyAlignment="1">
      <alignment horizontal="right" vertical="center"/>
    </xf>
    <xf numFmtId="165" fontId="14" fillId="0" borderId="5" xfId="0" applyNumberFormat="1" applyFont="1" applyFill="1" applyBorder="1" applyAlignment="1">
      <alignment horizontal="right"/>
    </xf>
    <xf numFmtId="49" fontId="27" fillId="2" borderId="0" xfId="0" applyNumberFormat="1" applyFont="1" applyFill="1" applyAlignment="1">
      <alignment horizontal="left" vertical="top"/>
    </xf>
    <xf numFmtId="0" fontId="29" fillId="2" borderId="0" xfId="0" applyFont="1" applyFill="1" applyAlignment="1">
      <alignment vertical="center"/>
    </xf>
    <xf numFmtId="0" fontId="20" fillId="0" borderId="0" xfId="0" applyNumberFormat="1" applyFont="1" applyFill="1" applyBorder="1" applyAlignment="1"/>
    <xf numFmtId="49" fontId="14" fillId="0" borderId="5" xfId="0" applyNumberFormat="1" applyFont="1" applyFill="1" applyBorder="1" applyAlignment="1">
      <alignment horizontal="left"/>
    </xf>
    <xf numFmtId="49" fontId="14" fillId="2" borderId="7" xfId="0" applyNumberFormat="1" applyFont="1" applyFill="1" applyBorder="1" applyAlignment="1">
      <alignment horizontal="left"/>
    </xf>
    <xf numFmtId="168" fontId="14" fillId="2" borderId="7" xfId="0" applyNumberFormat="1" applyFont="1" applyFill="1" applyBorder="1" applyAlignment="1">
      <alignment horizontal="right"/>
    </xf>
    <xf numFmtId="168" fontId="14" fillId="2" borderId="1" xfId="0" applyNumberFormat="1" applyFont="1" applyFill="1" applyBorder="1" applyAlignment="1">
      <alignment horizontal="right"/>
    </xf>
    <xf numFmtId="17" fontId="14" fillId="2" borderId="5" xfId="0" applyNumberFormat="1" applyFont="1" applyFill="1" applyBorder="1" applyAlignment="1">
      <alignment horizontal="left"/>
    </xf>
    <xf numFmtId="0" fontId="14" fillId="2" borderId="1" xfId="0" applyFont="1" applyFill="1" applyBorder="1" applyAlignment="1">
      <alignment vertical="center"/>
    </xf>
    <xf numFmtId="0" fontId="13" fillId="0" borderId="1" xfId="0" applyNumberFormat="1" applyFont="1" applyFill="1" applyBorder="1" applyAlignment="1"/>
    <xf numFmtId="49" fontId="12" fillId="0" borderId="1" xfId="0" applyNumberFormat="1" applyFont="1" applyFill="1" applyBorder="1" applyAlignment="1">
      <alignment horizontal="center" vertical="top" wrapText="1"/>
    </xf>
    <xf numFmtId="49" fontId="12" fillId="0" borderId="1" xfId="0" applyNumberFormat="1" applyFont="1" applyFill="1" applyBorder="1" applyAlignment="1">
      <alignment horizontal="left" vertical="top"/>
    </xf>
    <xf numFmtId="1" fontId="12" fillId="0" borderId="1" xfId="0" applyNumberFormat="1" applyFont="1" applyFill="1" applyBorder="1" applyAlignment="1">
      <alignment horizontal="right" vertical="top"/>
    </xf>
    <xf numFmtId="165" fontId="12" fillId="0" borderId="1" xfId="0" applyNumberFormat="1" applyFont="1" applyFill="1" applyBorder="1" applyAlignment="1">
      <alignment horizontal="right" vertical="top"/>
    </xf>
    <xf numFmtId="0" fontId="12" fillId="0" borderId="1" xfId="0" applyFont="1" applyFill="1" applyBorder="1" applyAlignment="1">
      <alignment horizontal="right" vertical="top"/>
    </xf>
    <xf numFmtId="49" fontId="52" fillId="0" borderId="1" xfId="0" applyNumberFormat="1" applyFont="1" applyFill="1" applyBorder="1" applyAlignment="1">
      <alignment horizontal="left" vertical="top"/>
    </xf>
    <xf numFmtId="165" fontId="52" fillId="0" borderId="1" xfId="0" applyNumberFormat="1" applyFont="1" applyFill="1" applyBorder="1" applyAlignment="1">
      <alignment horizontal="right" vertical="top"/>
    </xf>
    <xf numFmtId="182" fontId="38" fillId="0" borderId="1" xfId="0" applyNumberFormat="1" applyFont="1" applyFill="1" applyBorder="1" applyAlignment="1">
      <alignment horizontal="left" vertical="top"/>
    </xf>
    <xf numFmtId="1" fontId="38" fillId="0" borderId="1" xfId="0" applyNumberFormat="1" applyFont="1" applyFill="1" applyBorder="1" applyAlignment="1">
      <alignment horizontal="right" vertical="top"/>
    </xf>
    <xf numFmtId="165" fontId="38" fillId="0" borderId="1" xfId="0" applyNumberFormat="1" applyFont="1" applyFill="1" applyBorder="1" applyAlignment="1">
      <alignment horizontal="right" vertical="top"/>
    </xf>
    <xf numFmtId="1" fontId="14"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xf>
    <xf numFmtId="1" fontId="14" fillId="2" borderId="0" xfId="0" applyNumberFormat="1" applyFont="1" applyFill="1" applyBorder="1" applyAlignment="1">
      <alignment horizontal="right"/>
    </xf>
    <xf numFmtId="3" fontId="17" fillId="0" borderId="0" xfId="0" applyNumberFormat="1" applyFont="1" applyFill="1" applyBorder="1" applyAlignment="1"/>
    <xf numFmtId="0" fontId="13" fillId="0" borderId="0" xfId="0" applyNumberFormat="1" applyFont="1" applyFill="1" applyBorder="1" applyAlignment="1">
      <alignment vertical="top"/>
    </xf>
    <xf numFmtId="49" fontId="14" fillId="2" borderId="4" xfId="0" applyNumberFormat="1" applyFont="1" applyFill="1" applyBorder="1" applyAlignment="1">
      <alignment horizontal="left"/>
    </xf>
    <xf numFmtId="169" fontId="14" fillId="2" borderId="7" xfId="0" applyNumberFormat="1" applyFont="1" applyFill="1" applyBorder="1" applyAlignment="1">
      <alignment horizontal="right"/>
    </xf>
    <xf numFmtId="169" fontId="14" fillId="0" borderId="7" xfId="0" applyNumberFormat="1" applyFont="1" applyFill="1" applyBorder="1" applyAlignment="1">
      <alignment horizontal="right"/>
    </xf>
    <xf numFmtId="169" fontId="14" fillId="2" borderId="1" xfId="0" applyNumberFormat="1" applyFont="1" applyFill="1" applyBorder="1" applyAlignment="1">
      <alignment horizontal="right"/>
    </xf>
    <xf numFmtId="49" fontId="14" fillId="2" borderId="6" xfId="0" applyNumberFormat="1" applyFont="1" applyFill="1" applyBorder="1" applyAlignment="1">
      <alignment horizontal="left"/>
    </xf>
    <xf numFmtId="3" fontId="14" fillId="2" borderId="7" xfId="0" applyNumberFormat="1" applyFont="1" applyFill="1" applyBorder="1" applyAlignment="1">
      <alignment horizontal="right"/>
    </xf>
    <xf numFmtId="3" fontId="14" fillId="2" borderId="19" xfId="0" applyNumberFormat="1" applyFont="1" applyFill="1" applyBorder="1" applyAlignment="1">
      <alignment horizontal="right"/>
    </xf>
    <xf numFmtId="165" fontId="14" fillId="2" borderId="4" xfId="0" applyNumberFormat="1" applyFont="1" applyFill="1" applyBorder="1" applyAlignment="1">
      <alignment horizontal="right"/>
    </xf>
    <xf numFmtId="170" fontId="14" fillId="2" borderId="4" xfId="0" applyNumberFormat="1" applyFont="1" applyFill="1" applyBorder="1" applyAlignment="1">
      <alignment horizontal="right"/>
    </xf>
    <xf numFmtId="3" fontId="14" fillId="2" borderId="1" xfId="0" applyNumberFormat="1" applyFont="1" applyFill="1" applyBorder="1" applyAlignment="1">
      <alignment horizontal="right"/>
    </xf>
    <xf numFmtId="49" fontId="14" fillId="2" borderId="0" xfId="0" applyNumberFormat="1" applyFont="1" applyFill="1" applyAlignment="1">
      <alignment horizontal="left"/>
    </xf>
    <xf numFmtId="0" fontId="14" fillId="2" borderId="0" xfId="0" applyFont="1" applyFill="1" applyBorder="1" applyAlignment="1">
      <alignment horizontal="left" wrapText="1"/>
    </xf>
    <xf numFmtId="49" fontId="14" fillId="2" borderId="20" xfId="0" applyNumberFormat="1" applyFont="1" applyFill="1" applyBorder="1" applyAlignment="1">
      <alignment horizontal="left" vertical="center"/>
    </xf>
    <xf numFmtId="165" fontId="14" fillId="0" borderId="7" xfId="0" applyNumberFormat="1" applyFont="1" applyFill="1" applyBorder="1" applyAlignment="1">
      <alignment horizontal="right"/>
    </xf>
    <xf numFmtId="170" fontId="14" fillId="0" borderId="7" xfId="0" applyNumberFormat="1" applyFont="1" applyFill="1" applyBorder="1" applyAlignment="1">
      <alignment horizontal="right"/>
    </xf>
    <xf numFmtId="170" fontId="14" fillId="0" borderId="1" xfId="0" applyNumberFormat="1" applyFont="1" applyFill="1" applyBorder="1" applyAlignment="1">
      <alignment horizontal="right"/>
    </xf>
    <xf numFmtId="49" fontId="14" fillId="0" borderId="1" xfId="0" applyNumberFormat="1" applyFont="1" applyFill="1" applyBorder="1" applyAlignment="1">
      <alignment horizontal="left"/>
    </xf>
    <xf numFmtId="172" fontId="14" fillId="2" borderId="7" xfId="0" applyNumberFormat="1" applyFont="1" applyFill="1" applyBorder="1" applyAlignment="1">
      <alignment horizontal="right"/>
    </xf>
    <xf numFmtId="172" fontId="14" fillId="2" borderId="1" xfId="0" applyNumberFormat="1" applyFont="1" applyFill="1" applyBorder="1" applyAlignment="1">
      <alignment horizontal="right"/>
    </xf>
    <xf numFmtId="173" fontId="14" fillId="2" borderId="7" xfId="0" applyNumberFormat="1" applyFont="1" applyFill="1" applyBorder="1" applyAlignment="1">
      <alignment horizontal="right"/>
    </xf>
    <xf numFmtId="167" fontId="14" fillId="2" borderId="7" xfId="0" applyNumberFormat="1" applyFont="1" applyFill="1" applyBorder="1" applyAlignment="1">
      <alignment horizontal="right"/>
    </xf>
    <xf numFmtId="173" fontId="14" fillId="2" borderId="1" xfId="0" applyNumberFormat="1" applyFont="1" applyFill="1" applyBorder="1" applyAlignment="1">
      <alignment horizontal="right"/>
    </xf>
    <xf numFmtId="174" fontId="14" fillId="2" borderId="1" xfId="0" applyNumberFormat="1" applyFont="1" applyFill="1" applyBorder="1" applyAlignment="1">
      <alignment horizontal="right"/>
    </xf>
    <xf numFmtId="175" fontId="14" fillId="2" borderId="7" xfId="0" applyNumberFormat="1" applyFont="1" applyFill="1" applyBorder="1" applyAlignment="1">
      <alignment horizontal="right"/>
    </xf>
    <xf numFmtId="175" fontId="14" fillId="2" borderId="1" xfId="0" applyNumberFormat="1" applyFont="1" applyFill="1" applyBorder="1" applyAlignment="1">
      <alignment horizontal="right"/>
    </xf>
    <xf numFmtId="166" fontId="14" fillId="2" borderId="7" xfId="0" applyNumberFormat="1" applyFont="1" applyFill="1" applyBorder="1" applyAlignment="1">
      <alignment horizontal="right"/>
    </xf>
    <xf numFmtId="1" fontId="14" fillId="2" borderId="7" xfId="0" applyNumberFormat="1" applyFont="1" applyFill="1" applyBorder="1" applyAlignment="1">
      <alignment horizontal="right"/>
    </xf>
    <xf numFmtId="166" fontId="14" fillId="2" borderId="1" xfId="0" applyNumberFormat="1" applyFont="1" applyFill="1" applyBorder="1" applyAlignment="1">
      <alignment horizontal="right"/>
    </xf>
    <xf numFmtId="1" fontId="14" fillId="2" borderId="1" xfId="0" applyNumberFormat="1" applyFont="1" applyFill="1" applyBorder="1" applyAlignment="1">
      <alignment horizontal="right"/>
    </xf>
    <xf numFmtId="176" fontId="14" fillId="2" borderId="7" xfId="0" applyNumberFormat="1" applyFont="1" applyFill="1" applyBorder="1" applyAlignment="1">
      <alignment horizontal="right"/>
    </xf>
    <xf numFmtId="177" fontId="14" fillId="2" borderId="7" xfId="0" applyNumberFormat="1" applyFont="1" applyFill="1" applyBorder="1" applyAlignment="1">
      <alignment horizontal="right"/>
    </xf>
    <xf numFmtId="176" fontId="14" fillId="2" borderId="1" xfId="0" applyNumberFormat="1" applyFont="1" applyFill="1" applyBorder="1" applyAlignment="1">
      <alignment horizontal="right"/>
    </xf>
    <xf numFmtId="177" fontId="14" fillId="2" borderId="1" xfId="0" applyNumberFormat="1" applyFont="1" applyFill="1" applyBorder="1" applyAlignment="1">
      <alignment horizontal="right"/>
    </xf>
    <xf numFmtId="166" fontId="24" fillId="2" borderId="5" xfId="0" applyNumberFormat="1" applyFont="1" applyFill="1" applyBorder="1" applyAlignment="1">
      <alignment horizontal="right" vertical="center" wrapText="1"/>
    </xf>
    <xf numFmtId="178" fontId="24" fillId="2" borderId="5" xfId="0" applyNumberFormat="1" applyFont="1" applyFill="1" applyBorder="1" applyAlignment="1">
      <alignment horizontal="right" vertical="center" wrapText="1"/>
    </xf>
    <xf numFmtId="167" fontId="24" fillId="2" borderId="5" xfId="0" applyNumberFormat="1" applyFont="1" applyFill="1" applyBorder="1" applyAlignment="1">
      <alignment horizontal="right" vertical="center" wrapText="1"/>
    </xf>
    <xf numFmtId="179" fontId="14" fillId="2" borderId="7" xfId="0" applyNumberFormat="1" applyFont="1" applyFill="1" applyBorder="1" applyAlignment="1">
      <alignment horizontal="right"/>
    </xf>
    <xf numFmtId="179" fontId="14" fillId="2" borderId="1" xfId="0" applyNumberFormat="1" applyFont="1" applyFill="1" applyBorder="1" applyAlignment="1">
      <alignment horizontal="right"/>
    </xf>
    <xf numFmtId="180" fontId="14" fillId="2" borderId="7" xfId="0" applyNumberFormat="1" applyFont="1" applyFill="1" applyBorder="1" applyAlignment="1">
      <alignment horizontal="right"/>
    </xf>
    <xf numFmtId="180" fontId="14" fillId="2" borderId="1" xfId="0" applyNumberFormat="1" applyFont="1" applyFill="1" applyBorder="1" applyAlignment="1">
      <alignment horizontal="right"/>
    </xf>
    <xf numFmtId="178" fontId="13" fillId="0" borderId="0" xfId="0" applyNumberFormat="1" applyFont="1" applyFill="1" applyBorder="1" applyAlignment="1"/>
    <xf numFmtId="178" fontId="14" fillId="2" borderId="7" xfId="0" applyNumberFormat="1" applyFont="1" applyFill="1" applyBorder="1" applyAlignment="1">
      <alignment horizontal="right"/>
    </xf>
    <xf numFmtId="178" fontId="14" fillId="2" borderId="1" xfId="0" applyNumberFormat="1" applyFont="1" applyFill="1" applyBorder="1" applyAlignment="1">
      <alignment horizontal="right"/>
    </xf>
    <xf numFmtId="49" fontId="14" fillId="2" borderId="1" xfId="0" applyNumberFormat="1" applyFont="1" applyFill="1" applyBorder="1" applyAlignment="1">
      <alignment horizontal="left" wrapText="1"/>
    </xf>
    <xf numFmtId="49" fontId="14" fillId="2" borderId="1" xfId="0" applyNumberFormat="1" applyFont="1" applyFill="1" applyBorder="1" applyAlignment="1">
      <alignment horizontal="right" wrapText="1"/>
    </xf>
    <xf numFmtId="0" fontId="14" fillId="2" borderId="1" xfId="0" applyFont="1" applyFill="1" applyBorder="1" applyAlignment="1">
      <alignment horizontal="right" vertical="center"/>
    </xf>
    <xf numFmtId="170" fontId="14" fillId="2" borderId="21" xfId="0" applyNumberFormat="1" applyFont="1" applyFill="1" applyBorder="1" applyAlignment="1">
      <alignment horizontal="right"/>
    </xf>
    <xf numFmtId="181" fontId="14" fillId="2" borderId="7" xfId="0" applyNumberFormat="1" applyFont="1" applyFill="1" applyBorder="1" applyAlignment="1">
      <alignment horizontal="right"/>
    </xf>
    <xf numFmtId="181" fontId="14" fillId="2" borderId="1" xfId="0" applyNumberFormat="1" applyFont="1" applyFill="1" applyBorder="1" applyAlignment="1">
      <alignment horizontal="right"/>
    </xf>
    <xf numFmtId="49" fontId="14" fillId="2" borderId="7" xfId="0" applyNumberFormat="1" applyFont="1" applyFill="1" applyBorder="1" applyAlignment="1">
      <alignment horizontal="left" vertical="top"/>
    </xf>
    <xf numFmtId="3" fontId="14" fillId="2" borderId="7" xfId="0" applyNumberFormat="1" applyFont="1" applyFill="1" applyBorder="1" applyAlignment="1">
      <alignment horizontal="center" vertical="top"/>
    </xf>
    <xf numFmtId="177" fontId="14" fillId="2" borderId="7" xfId="0" applyNumberFormat="1" applyFont="1" applyFill="1" applyBorder="1" applyAlignment="1">
      <alignment horizontal="center" vertical="top"/>
    </xf>
    <xf numFmtId="49" fontId="14" fillId="2" borderId="1" xfId="0" applyNumberFormat="1" applyFont="1" applyFill="1" applyBorder="1" applyAlignment="1">
      <alignment horizontal="left" vertical="top"/>
    </xf>
    <xf numFmtId="3" fontId="14" fillId="2" borderId="1" xfId="0" applyNumberFormat="1" applyFont="1" applyFill="1" applyBorder="1" applyAlignment="1">
      <alignment horizontal="center" vertical="top"/>
    </xf>
    <xf numFmtId="177" fontId="14" fillId="2" borderId="1" xfId="0" applyNumberFormat="1" applyFont="1" applyFill="1" applyBorder="1" applyAlignment="1">
      <alignment horizontal="center" vertical="top"/>
    </xf>
    <xf numFmtId="49" fontId="12" fillId="2" borderId="1" xfId="0" applyNumberFormat="1" applyFont="1" applyFill="1" applyBorder="1" applyAlignment="1">
      <alignment horizontal="left" vertical="center"/>
    </xf>
    <xf numFmtId="170" fontId="12" fillId="2" borderId="1"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65" fontId="14" fillId="2" borderId="1" xfId="0" applyNumberFormat="1" applyFont="1" applyFill="1" applyBorder="1" applyAlignment="1">
      <alignment horizontal="right" vertical="center"/>
    </xf>
    <xf numFmtId="170" fontId="14" fillId="2" borderId="1" xfId="0" applyNumberFormat="1" applyFont="1" applyFill="1" applyBorder="1" applyAlignment="1">
      <alignment horizontal="right" vertical="center"/>
    </xf>
    <xf numFmtId="0" fontId="12" fillId="2" borderId="0" xfId="0" applyFont="1" applyFill="1" applyBorder="1" applyAlignment="1">
      <alignment horizontal="left" wrapText="1"/>
    </xf>
    <xf numFmtId="170" fontId="14" fillId="2" borderId="0" xfId="0" applyNumberFormat="1" applyFont="1" applyFill="1" applyAlignment="1">
      <alignment vertical="center"/>
    </xf>
    <xf numFmtId="0" fontId="33" fillId="0" borderId="0" xfId="0" applyFont="1" applyFill="1" applyAlignment="1">
      <alignment horizontal="center" vertical="top" wrapText="1"/>
    </xf>
    <xf numFmtId="3" fontId="14" fillId="2" borderId="0" xfId="0" applyNumberFormat="1" applyFont="1" applyFill="1" applyAlignment="1">
      <alignment vertical="center"/>
    </xf>
    <xf numFmtId="0" fontId="14" fillId="0" borderId="0" xfId="0" applyFont="1" applyFill="1" applyAlignment="1">
      <alignment vertical="top"/>
    </xf>
    <xf numFmtId="184" fontId="14" fillId="0" borderId="0" xfId="0" applyNumberFormat="1" applyFont="1" applyFill="1" applyAlignment="1">
      <alignment vertical="top"/>
    </xf>
    <xf numFmtId="1" fontId="14" fillId="0" borderId="0" xfId="0" applyNumberFormat="1" applyFont="1" applyFill="1" applyAlignment="1">
      <alignment vertical="top"/>
    </xf>
    <xf numFmtId="0" fontId="12" fillId="0" borderId="0" xfId="0" applyFont="1" applyFill="1" applyAlignment="1">
      <alignment vertical="top"/>
    </xf>
    <xf numFmtId="2" fontId="33" fillId="0" borderId="0" xfId="0" applyNumberFormat="1" applyFont="1" applyFill="1" applyAlignment="1">
      <alignment horizontal="right" vertical="top" wrapText="1"/>
    </xf>
    <xf numFmtId="2" fontId="33" fillId="0" borderId="0" xfId="0" applyNumberFormat="1" applyFont="1" applyFill="1" applyAlignment="1">
      <alignment horizontal="right" vertical="top"/>
    </xf>
    <xf numFmtId="0" fontId="13" fillId="0" borderId="0" xfId="0" applyFont="1" applyFill="1" applyAlignment="1">
      <alignment vertical="top"/>
    </xf>
    <xf numFmtId="0" fontId="33" fillId="0" borderId="0" xfId="0" applyFont="1" applyFill="1" applyAlignment="1">
      <alignment vertical="top"/>
    </xf>
    <xf numFmtId="0" fontId="13" fillId="0" borderId="0" xfId="0" applyFont="1" applyFill="1" applyBorder="1" applyAlignment="1">
      <alignment vertical="top" wrapText="1"/>
    </xf>
    <xf numFmtId="0" fontId="17" fillId="0" borderId="0" xfId="0" applyNumberFormat="1" applyFont="1" applyFill="1" applyBorder="1" applyAlignment="1">
      <alignment vertical="top"/>
    </xf>
    <xf numFmtId="0" fontId="17" fillId="0" borderId="0" xfId="0" applyFont="1" applyFill="1" applyAlignment="1">
      <alignment vertical="top"/>
    </xf>
    <xf numFmtId="0" fontId="18" fillId="0" borderId="0" xfId="0" applyFont="1" applyFill="1" applyAlignment="1">
      <alignment vertical="top"/>
    </xf>
    <xf numFmtId="170" fontId="13" fillId="0" borderId="0" xfId="0" applyNumberFormat="1" applyFont="1" applyFill="1" applyBorder="1" applyAlignment="1">
      <alignment vertical="top"/>
    </xf>
    <xf numFmtId="0" fontId="34" fillId="0" borderId="0" xfId="0" applyFont="1" applyFill="1" applyBorder="1" applyAlignment="1">
      <alignment horizontal="left" vertical="top" wrapText="1"/>
    </xf>
    <xf numFmtId="184" fontId="33" fillId="0" borderId="0" xfId="1" applyNumberFormat="1" applyFont="1" applyFill="1" applyBorder="1" applyAlignment="1">
      <alignment horizontal="right" vertical="top" wrapText="1"/>
    </xf>
    <xf numFmtId="184" fontId="34" fillId="0" borderId="0" xfId="1" applyNumberFormat="1" applyFont="1" applyFill="1" applyBorder="1" applyAlignment="1">
      <alignment horizontal="right" vertical="top" wrapText="1"/>
    </xf>
    <xf numFmtId="0" fontId="22" fillId="0" borderId="0" xfId="0" applyFont="1" applyFill="1" applyBorder="1" applyAlignment="1">
      <alignment horizontal="right" vertical="top"/>
    </xf>
    <xf numFmtId="164" fontId="22" fillId="0" borderId="0" xfId="5" applyFont="1" applyFill="1" applyBorder="1" applyAlignment="1">
      <alignment vertical="top"/>
    </xf>
    <xf numFmtId="0" fontId="34" fillId="0" borderId="0" xfId="0" applyFont="1" applyFill="1" applyAlignment="1">
      <alignment horizontal="left" vertical="top" wrapText="1"/>
    </xf>
    <xf numFmtId="0" fontId="13" fillId="0" borderId="0" xfId="0" applyFont="1" applyFill="1" applyBorder="1" applyAlignment="1">
      <alignment vertical="top"/>
    </xf>
    <xf numFmtId="183" fontId="14" fillId="0" borderId="0" xfId="0" applyNumberFormat="1" applyFont="1" applyFill="1" applyAlignment="1">
      <alignment vertical="top"/>
    </xf>
    <xf numFmtId="165" fontId="12" fillId="0" borderId="0" xfId="0" applyNumberFormat="1" applyFont="1" applyFill="1" applyAlignment="1">
      <alignment vertical="center"/>
    </xf>
    <xf numFmtId="3" fontId="21" fillId="5" borderId="1" xfId="7" applyNumberFormat="1" applyFont="1" applyFill="1" applyBorder="1" applyAlignment="1">
      <alignment horizontal="right" vertical="top"/>
    </xf>
    <xf numFmtId="3" fontId="17" fillId="0" borderId="4" xfId="7" applyNumberFormat="1" applyFont="1" applyFill="1" applyBorder="1" applyAlignment="1">
      <alignment horizontal="right" vertical="top"/>
    </xf>
    <xf numFmtId="3" fontId="17" fillId="5" borderId="0" xfId="7" applyNumberFormat="1" applyFont="1" applyFill="1" applyBorder="1" applyAlignment="1">
      <alignment horizontal="right" vertical="top"/>
    </xf>
    <xf numFmtId="3" fontId="28" fillId="5" borderId="1" xfId="7" applyNumberFormat="1" applyFont="1" applyFill="1" applyBorder="1" applyAlignment="1">
      <alignment horizontal="right" vertical="top"/>
    </xf>
    <xf numFmtId="182" fontId="28" fillId="0" borderId="1" xfId="0" applyNumberFormat="1" applyFont="1" applyFill="1" applyBorder="1" applyAlignment="1">
      <alignment horizontal="left"/>
    </xf>
    <xf numFmtId="3" fontId="20" fillId="0" borderId="0" xfId="7" applyNumberFormat="1" applyFont="1" applyFill="1" applyBorder="1" applyAlignment="1">
      <alignment vertical="top"/>
    </xf>
    <xf numFmtId="0" fontId="41" fillId="0" borderId="1" xfId="0" applyFont="1" applyFill="1" applyBorder="1" applyAlignment="1">
      <alignment vertical="center"/>
    </xf>
    <xf numFmtId="0" fontId="51" fillId="0" borderId="1" xfId="0" applyFont="1" applyFill="1" applyBorder="1" applyAlignment="1">
      <alignment horizontal="center" vertical="center" wrapText="1"/>
    </xf>
    <xf numFmtId="0" fontId="41" fillId="0" borderId="1" xfId="0" applyFont="1" applyFill="1" applyBorder="1"/>
    <xf numFmtId="1" fontId="41" fillId="0" borderId="1" xfId="4" quotePrefix="1" applyNumberFormat="1" applyFont="1" applyFill="1" applyBorder="1" applyAlignment="1">
      <alignment horizontal="right"/>
    </xf>
    <xf numFmtId="17" fontId="41" fillId="0" borderId="1" xfId="0" applyNumberFormat="1" applyFont="1" applyFill="1" applyBorder="1" applyAlignment="1">
      <alignment horizontal="left" vertical="top"/>
    </xf>
    <xf numFmtId="1" fontId="46" fillId="0" borderId="1" xfId="4" quotePrefix="1" applyNumberFormat="1" applyFont="1" applyFill="1" applyBorder="1" applyAlignment="1">
      <alignment horizontal="right"/>
    </xf>
    <xf numFmtId="0" fontId="0" fillId="6" borderId="0" xfId="0" applyFill="1"/>
    <xf numFmtId="1" fontId="41" fillId="0" borderId="1" xfId="4" applyNumberFormat="1" applyFont="1" applyFill="1" applyBorder="1"/>
    <xf numFmtId="1" fontId="46" fillId="0" borderId="1" xfId="4" applyNumberFormat="1" applyFont="1" applyFill="1" applyBorder="1"/>
    <xf numFmtId="187" fontId="41" fillId="0" borderId="1" xfId="4" applyNumberFormat="1" applyFont="1" applyFill="1" applyBorder="1" applyAlignment="1">
      <alignment horizontal="right"/>
    </xf>
    <xf numFmtId="187" fontId="41" fillId="0" borderId="1" xfId="4" quotePrefix="1" applyNumberFormat="1" applyFont="1" applyFill="1" applyBorder="1" applyAlignment="1">
      <alignment horizontal="right"/>
    </xf>
    <xf numFmtId="1" fontId="41" fillId="0" borderId="1" xfId="4" applyNumberFormat="1" applyFont="1" applyFill="1" applyBorder="1" applyAlignment="1">
      <alignment horizontal="right"/>
    </xf>
    <xf numFmtId="187" fontId="46" fillId="0" borderId="1" xfId="4" applyNumberFormat="1" applyFont="1" applyFill="1" applyBorder="1" applyAlignment="1">
      <alignment horizontal="right"/>
    </xf>
    <xf numFmtId="187" fontId="46" fillId="0" borderId="1" xfId="4" quotePrefix="1" applyNumberFormat="1" applyFont="1" applyFill="1" applyBorder="1" applyAlignment="1">
      <alignment horizontal="right"/>
    </xf>
    <xf numFmtId="1" fontId="46" fillId="0" borderId="1" xfId="4" applyNumberFormat="1" applyFont="1" applyFill="1" applyBorder="1" applyAlignment="1">
      <alignment horizontal="right"/>
    </xf>
    <xf numFmtId="3" fontId="17" fillId="0" borderId="1" xfId="0" applyNumberFormat="1" applyFont="1" applyFill="1" applyBorder="1" applyAlignment="1">
      <alignment horizontal="right" vertical="top"/>
    </xf>
    <xf numFmtId="165" fontId="12" fillId="0" borderId="1" xfId="0" applyNumberFormat="1" applyFont="1" applyFill="1" applyBorder="1" applyAlignment="1">
      <alignment vertical="center"/>
    </xf>
    <xf numFmtId="49" fontId="14" fillId="2" borderId="19" xfId="0" applyNumberFormat="1" applyFont="1" applyFill="1" applyBorder="1" applyAlignment="1">
      <alignment horizontal="left"/>
    </xf>
    <xf numFmtId="3" fontId="14" fillId="2" borderId="4" xfId="0" applyNumberFormat="1" applyFont="1" applyFill="1" applyBorder="1" applyAlignment="1">
      <alignment horizontal="right"/>
    </xf>
    <xf numFmtId="0" fontId="14" fillId="2" borderId="4" xfId="0" applyFont="1" applyFill="1" applyBorder="1" applyAlignment="1">
      <alignment horizontal="right"/>
    </xf>
    <xf numFmtId="49" fontId="12" fillId="2" borderId="7" xfId="0" applyNumberFormat="1" applyFont="1" applyFill="1" applyBorder="1" applyAlignment="1">
      <alignment horizontal="center"/>
    </xf>
    <xf numFmtId="0" fontId="17" fillId="0" borderId="1" xfId="0" applyFont="1" applyBorder="1" applyAlignment="1">
      <alignment horizontal="left" vertical="center"/>
    </xf>
    <xf numFmtId="197" fontId="17" fillId="0" borderId="1" xfId="0" applyNumberFormat="1" applyFont="1" applyBorder="1" applyAlignment="1">
      <alignment horizontal="center" vertical="center"/>
    </xf>
    <xf numFmtId="0" fontId="17" fillId="0" borderId="1" xfId="0"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xf numFmtId="0" fontId="17" fillId="0" borderId="1" xfId="0" applyFont="1" applyBorder="1" applyAlignment="1" applyProtection="1">
      <protection locked="0"/>
    </xf>
    <xf numFmtId="0" fontId="17" fillId="0" borderId="1" xfId="0" applyFont="1" applyBorder="1" applyAlignment="1" applyProtection="1">
      <alignment horizontal="center"/>
      <protection locked="0"/>
    </xf>
    <xf numFmtId="0" fontId="17" fillId="0" borderId="1" xfId="0" applyNumberFormat="1" applyFont="1" applyFill="1" applyBorder="1" applyAlignment="1">
      <alignment horizontal="center" vertical="top"/>
    </xf>
    <xf numFmtId="1" fontId="17" fillId="0" borderId="1" xfId="0" applyNumberFormat="1" applyFont="1" applyFill="1" applyBorder="1" applyAlignment="1">
      <alignment vertical="top"/>
    </xf>
    <xf numFmtId="3" fontId="17" fillId="0" borderId="1" xfId="0" applyNumberFormat="1" applyFont="1" applyFill="1" applyBorder="1" applyAlignment="1">
      <alignment vertical="top"/>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vertical="center"/>
    </xf>
    <xf numFmtId="0" fontId="21" fillId="0" borderId="1" xfId="0" applyFont="1" applyFill="1" applyBorder="1" applyAlignment="1">
      <alignment horizontal="center" wrapText="1"/>
    </xf>
    <xf numFmtId="49" fontId="12" fillId="2" borderId="7" xfId="0" applyNumberFormat="1" applyFont="1" applyFill="1" applyBorder="1" applyAlignment="1">
      <alignment horizontal="center" vertical="top" wrapText="1"/>
    </xf>
    <xf numFmtId="0" fontId="14" fillId="2" borderId="0" xfId="0" applyFont="1" applyFill="1" applyAlignment="1">
      <alignment vertical="top"/>
    </xf>
    <xf numFmtId="49" fontId="12" fillId="2" borderId="2" xfId="0" applyNumberFormat="1" applyFont="1" applyFill="1" applyBorder="1" applyAlignment="1">
      <alignment horizontal="center" vertical="top" wrapText="1"/>
    </xf>
    <xf numFmtId="0" fontId="12" fillId="2" borderId="5" xfId="0" applyFont="1" applyFill="1" applyBorder="1" applyAlignment="1">
      <alignment horizontal="center" vertical="top" wrapText="1"/>
    </xf>
    <xf numFmtId="0" fontId="13" fillId="0" borderId="1" xfId="0" applyFont="1" applyFill="1" applyBorder="1" applyAlignment="1">
      <alignment horizontal="left" vertical="top" wrapText="1"/>
    </xf>
    <xf numFmtId="0" fontId="38" fillId="0" borderId="1" xfId="0" applyFont="1" applyBorder="1" applyAlignment="1">
      <alignment horizontal="left" vertical="top" wrapText="1"/>
    </xf>
    <xf numFmtId="15" fontId="38" fillId="0" borderId="1" xfId="0" applyNumberFormat="1" applyFont="1" applyBorder="1" applyAlignment="1">
      <alignment horizontal="center" vertical="top" wrapText="1"/>
    </xf>
    <xf numFmtId="15" fontId="38" fillId="5" borderId="1" xfId="0" applyNumberFormat="1" applyFont="1" applyFill="1" applyBorder="1" applyAlignment="1">
      <alignment horizontal="center" vertical="top" wrapText="1"/>
    </xf>
    <xf numFmtId="3" fontId="38" fillId="5" borderId="1" xfId="0" applyNumberFormat="1" applyFont="1" applyFill="1" applyBorder="1" applyAlignment="1">
      <alignment horizontal="center" vertical="top" wrapText="1"/>
    </xf>
    <xf numFmtId="166" fontId="38" fillId="5" borderId="1" xfId="0" applyNumberFormat="1" applyFont="1" applyFill="1" applyBorder="1" applyAlignment="1">
      <alignment horizontal="center" vertical="top" wrapText="1"/>
    </xf>
    <xf numFmtId="0" fontId="38" fillId="0" borderId="1" xfId="0" applyFont="1" applyFill="1" applyBorder="1" applyAlignment="1">
      <alignment horizontal="left" vertical="top" wrapText="1"/>
    </xf>
    <xf numFmtId="15" fontId="38" fillId="0" borderId="1" xfId="0" applyNumberFormat="1" applyFont="1" applyFill="1" applyBorder="1" applyAlignment="1">
      <alignment horizontal="center" vertical="top" wrapText="1"/>
    </xf>
    <xf numFmtId="1" fontId="13" fillId="0" borderId="0" xfId="0" applyNumberFormat="1" applyFont="1" applyFill="1" applyBorder="1" applyAlignment="1"/>
    <xf numFmtId="198" fontId="0" fillId="0" borderId="0" xfId="0" applyNumberFormat="1" applyFont="1" applyFill="1" applyBorder="1" applyAlignment="1"/>
    <xf numFmtId="0" fontId="61" fillId="8" borderId="47" xfId="0" applyNumberFormat="1" applyFont="1" applyFill="1" applyBorder="1" applyAlignment="1">
      <alignment horizontal="left" vertical="top" wrapText="1"/>
    </xf>
    <xf numFmtId="170" fontId="12" fillId="0" borderId="5" xfId="0" applyNumberFormat="1" applyFont="1" applyFill="1" applyBorder="1" applyAlignment="1">
      <alignment horizontal="right"/>
    </xf>
    <xf numFmtId="165" fontId="14" fillId="2" borderId="2" xfId="0" applyNumberFormat="1" applyFont="1" applyFill="1" applyBorder="1" applyAlignment="1">
      <alignment horizontal="right"/>
    </xf>
    <xf numFmtId="0" fontId="35" fillId="0" borderId="1" xfId="0" applyNumberFormat="1" applyFont="1" applyFill="1" applyBorder="1" applyAlignment="1">
      <alignment horizontal="center" vertical="top"/>
    </xf>
    <xf numFmtId="2" fontId="35" fillId="0" borderId="1" xfId="0" applyNumberFormat="1" applyFont="1" applyFill="1" applyBorder="1" applyAlignment="1">
      <alignment horizontal="right" vertical="top"/>
    </xf>
    <xf numFmtId="4" fontId="35" fillId="0" borderId="1" xfId="0" applyNumberFormat="1" applyFont="1" applyFill="1" applyBorder="1" applyAlignment="1">
      <alignment horizontal="center" vertical="top"/>
    </xf>
    <xf numFmtId="199" fontId="35" fillId="0" borderId="1" xfId="0" applyNumberFormat="1" applyFont="1" applyFill="1" applyBorder="1" applyAlignment="1">
      <alignment horizontal="right" vertical="top"/>
    </xf>
    <xf numFmtId="4" fontId="35" fillId="0" borderId="1" xfId="0" applyNumberFormat="1" applyFont="1" applyFill="1" applyBorder="1" applyAlignment="1">
      <alignment horizontal="right" vertical="top"/>
    </xf>
    <xf numFmtId="3" fontId="35" fillId="0" borderId="1" xfId="0" applyNumberFormat="1" applyFont="1" applyFill="1" applyBorder="1" applyAlignment="1">
      <alignment horizontal="right" vertical="top"/>
    </xf>
    <xf numFmtId="200" fontId="14" fillId="2" borderId="7" xfId="0" applyNumberFormat="1" applyFont="1" applyFill="1" applyBorder="1" applyAlignment="1">
      <alignment horizontal="right"/>
    </xf>
    <xf numFmtId="182" fontId="14" fillId="2" borderId="1" xfId="0" applyNumberFormat="1" applyFont="1" applyFill="1" applyBorder="1" applyAlignment="1">
      <alignment horizontal="left"/>
    </xf>
    <xf numFmtId="182" fontId="13" fillId="0" borderId="1" xfId="17" applyNumberFormat="1" applyFont="1" applyBorder="1" applyAlignment="1">
      <alignment horizontal="left" vertical="top" wrapText="1"/>
    </xf>
    <xf numFmtId="178" fontId="14" fillId="2" borderId="0" xfId="0" applyNumberFormat="1" applyFont="1" applyFill="1" applyBorder="1" applyAlignment="1">
      <alignment horizontal="right"/>
    </xf>
    <xf numFmtId="1" fontId="22" fillId="0" borderId="1" xfId="18" applyNumberFormat="1" applyFont="1" applyFill="1" applyBorder="1" applyAlignment="1">
      <alignment horizontal="right" vertical="top" wrapText="1"/>
    </xf>
    <xf numFmtId="3" fontId="12" fillId="2" borderId="5" xfId="0" applyNumberFormat="1" applyFont="1" applyFill="1" applyBorder="1" applyAlignment="1">
      <alignment horizontal="right" vertical="top"/>
    </xf>
    <xf numFmtId="170" fontId="12" fillId="2" borderId="5" xfId="0" applyNumberFormat="1" applyFont="1" applyFill="1" applyBorder="1" applyAlignment="1">
      <alignment horizontal="right" vertical="top"/>
    </xf>
    <xf numFmtId="165" fontId="12" fillId="2" borderId="5" xfId="0" applyNumberFormat="1" applyFont="1" applyFill="1" applyBorder="1" applyAlignment="1">
      <alignment horizontal="right" vertical="top"/>
    </xf>
    <xf numFmtId="3" fontId="13" fillId="5" borderId="1" xfId="11" applyNumberFormat="1" applyFont="1" applyFill="1" applyBorder="1" applyAlignment="1">
      <alignment horizontal="right" vertical="top" wrapText="1"/>
    </xf>
    <xf numFmtId="3" fontId="14" fillId="2" borderId="5" xfId="0" applyNumberFormat="1" applyFont="1" applyFill="1" applyBorder="1" applyAlignment="1">
      <alignment horizontal="right" vertical="top"/>
    </xf>
    <xf numFmtId="165" fontId="14" fillId="2" borderId="5" xfId="0" applyNumberFormat="1" applyFont="1" applyFill="1" applyBorder="1" applyAlignment="1">
      <alignment horizontal="right" vertical="top"/>
    </xf>
    <xf numFmtId="170" fontId="14" fillId="2" borderId="5" xfId="0" applyNumberFormat="1" applyFont="1" applyFill="1" applyBorder="1" applyAlignment="1">
      <alignment horizontal="right" vertical="top"/>
    </xf>
    <xf numFmtId="0" fontId="14" fillId="2" borderId="5" xfId="0" applyFont="1" applyFill="1" applyBorder="1" applyAlignment="1">
      <alignment horizontal="right" vertical="top"/>
    </xf>
    <xf numFmtId="3" fontId="14" fillId="2" borderId="7" xfId="0" applyNumberFormat="1" applyFont="1" applyFill="1" applyBorder="1" applyAlignment="1">
      <alignment horizontal="right" vertical="top"/>
    </xf>
    <xf numFmtId="170" fontId="14" fillId="2" borderId="7" xfId="0" applyNumberFormat="1" applyFont="1" applyFill="1" applyBorder="1" applyAlignment="1">
      <alignment horizontal="right" vertical="top"/>
    </xf>
    <xf numFmtId="165" fontId="14" fillId="2" borderId="7" xfId="0" applyNumberFormat="1" applyFont="1" applyFill="1" applyBorder="1" applyAlignment="1">
      <alignment horizontal="right" vertical="top"/>
    </xf>
    <xf numFmtId="3" fontId="14" fillId="2" borderId="1" xfId="0" applyNumberFormat="1" applyFont="1" applyFill="1" applyBorder="1" applyAlignment="1">
      <alignment horizontal="right" vertical="top"/>
    </xf>
    <xf numFmtId="170" fontId="14" fillId="2" borderId="1" xfId="0" applyNumberFormat="1" applyFont="1" applyFill="1" applyBorder="1" applyAlignment="1">
      <alignment horizontal="right" vertical="top"/>
    </xf>
    <xf numFmtId="165" fontId="14" fillId="2" borderId="1" xfId="0" applyNumberFormat="1" applyFont="1" applyFill="1" applyBorder="1" applyAlignment="1">
      <alignment horizontal="right" vertical="top"/>
    </xf>
    <xf numFmtId="3" fontId="22" fillId="5" borderId="1" xfId="11" applyNumberFormat="1" applyFont="1" applyFill="1" applyBorder="1" applyAlignment="1">
      <alignment horizontal="right" vertical="top" wrapText="1"/>
    </xf>
    <xf numFmtId="17" fontId="14" fillId="2" borderId="7" xfId="0" applyNumberFormat="1" applyFont="1" applyFill="1" applyBorder="1" applyAlignment="1">
      <alignment horizontal="left"/>
    </xf>
    <xf numFmtId="17" fontId="14" fillId="2" borderId="1" xfId="0" applyNumberFormat="1" applyFont="1" applyFill="1" applyBorder="1" applyAlignment="1">
      <alignment horizontal="left"/>
    </xf>
    <xf numFmtId="187" fontId="14" fillId="2" borderId="1" xfId="0" applyNumberFormat="1" applyFont="1" applyFill="1" applyBorder="1" applyAlignment="1">
      <alignment horizontal="right"/>
    </xf>
    <xf numFmtId="17" fontId="62" fillId="0" borderId="1" xfId="0" applyNumberFormat="1" applyFont="1" applyFill="1" applyBorder="1" applyAlignment="1">
      <alignment horizontal="center" vertical="center" wrapText="1"/>
    </xf>
    <xf numFmtId="49" fontId="12" fillId="2" borderId="6" xfId="0" applyNumberFormat="1" applyFont="1" applyFill="1" applyBorder="1" applyAlignment="1">
      <alignment horizontal="left"/>
    </xf>
    <xf numFmtId="49" fontId="14" fillId="2" borderId="8" xfId="0" applyNumberFormat="1" applyFont="1" applyFill="1" applyBorder="1" applyAlignment="1">
      <alignment horizontal="left"/>
    </xf>
    <xf numFmtId="171" fontId="12" fillId="2" borderId="1" xfId="0" applyNumberFormat="1" applyFont="1" applyFill="1" applyBorder="1" applyAlignment="1">
      <alignment horizontal="right"/>
    </xf>
    <xf numFmtId="165" fontId="12" fillId="2" borderId="7" xfId="0" applyNumberFormat="1" applyFont="1" applyFill="1" applyBorder="1" applyAlignment="1">
      <alignment horizontal="right"/>
    </xf>
    <xf numFmtId="170" fontId="12" fillId="2" borderId="7" xfId="0" applyNumberFormat="1" applyFont="1" applyFill="1" applyBorder="1" applyAlignment="1">
      <alignment horizontal="right"/>
    </xf>
    <xf numFmtId="171" fontId="12" fillId="2" borderId="7" xfId="0" applyNumberFormat="1" applyFont="1" applyFill="1" applyBorder="1" applyAlignment="1">
      <alignment horizontal="right"/>
    </xf>
    <xf numFmtId="49" fontId="12" fillId="2" borderId="7" xfId="0" applyNumberFormat="1" applyFont="1" applyFill="1" applyBorder="1" applyAlignment="1">
      <alignment horizontal="left"/>
    </xf>
    <xf numFmtId="172" fontId="12" fillId="2" borderId="7" xfId="0" applyNumberFormat="1" applyFont="1" applyFill="1" applyBorder="1" applyAlignment="1">
      <alignment horizontal="right"/>
    </xf>
    <xf numFmtId="0" fontId="24" fillId="2" borderId="5" xfId="0" applyFont="1" applyFill="1" applyBorder="1" applyAlignment="1">
      <alignment horizontal="right"/>
    </xf>
    <xf numFmtId="49" fontId="16" fillId="2" borderId="5" xfId="0" applyNumberFormat="1" applyFont="1" applyFill="1" applyBorder="1" applyAlignment="1">
      <alignment horizontal="center" vertical="top" wrapText="1"/>
    </xf>
    <xf numFmtId="0" fontId="16" fillId="2" borderId="5" xfId="0" applyFont="1" applyFill="1" applyBorder="1" applyAlignment="1">
      <alignment horizontal="center" vertical="top" wrapText="1"/>
    </xf>
    <xf numFmtId="0" fontId="18" fillId="2" borderId="0" xfId="0" applyFont="1" applyFill="1" applyAlignment="1">
      <alignment vertical="top"/>
    </xf>
    <xf numFmtId="0" fontId="18" fillId="2" borderId="5" xfId="0" applyFont="1" applyFill="1" applyBorder="1" applyAlignment="1">
      <alignment horizontal="center" vertical="top"/>
    </xf>
    <xf numFmtId="49" fontId="18" fillId="2" borderId="5" xfId="0" applyNumberFormat="1" applyFont="1" applyFill="1" applyBorder="1" applyAlignment="1">
      <alignment horizontal="left" vertical="top" wrapText="1"/>
    </xf>
    <xf numFmtId="165" fontId="18" fillId="2" borderId="5" xfId="0" applyNumberFormat="1" applyFont="1" applyFill="1" applyBorder="1" applyAlignment="1">
      <alignment horizontal="right" vertical="top"/>
    </xf>
    <xf numFmtId="170" fontId="18" fillId="2" borderId="5" xfId="0" applyNumberFormat="1" applyFont="1" applyFill="1" applyBorder="1" applyAlignment="1">
      <alignment horizontal="right" vertical="top"/>
    </xf>
    <xf numFmtId="172" fontId="18" fillId="2" borderId="5" xfId="0" applyNumberFormat="1" applyFont="1" applyFill="1" applyBorder="1" applyAlignment="1">
      <alignment horizontal="right" vertical="top"/>
    </xf>
    <xf numFmtId="174" fontId="12" fillId="2" borderId="7" xfId="0" applyNumberFormat="1" applyFont="1" applyFill="1" applyBorder="1" applyAlignment="1">
      <alignment horizontal="right"/>
    </xf>
    <xf numFmtId="0" fontId="12" fillId="2" borderId="7" xfId="0" applyFont="1" applyFill="1" applyBorder="1" applyAlignment="1">
      <alignment horizontal="right"/>
    </xf>
    <xf numFmtId="167" fontId="12" fillId="2" borderId="7" xfId="0" applyNumberFormat="1" applyFont="1" applyFill="1" applyBorder="1" applyAlignment="1">
      <alignment horizontal="right"/>
    </xf>
    <xf numFmtId="175" fontId="12" fillId="2" borderId="7" xfId="0" applyNumberFormat="1" applyFont="1" applyFill="1" applyBorder="1" applyAlignment="1">
      <alignment horizontal="right"/>
    </xf>
    <xf numFmtId="175" fontId="12" fillId="2" borderId="1" xfId="0" applyNumberFormat="1" applyFont="1" applyFill="1" applyBorder="1" applyAlignment="1">
      <alignment horizontal="right"/>
    </xf>
    <xf numFmtId="166" fontId="12" fillId="2" borderId="7" xfId="0" applyNumberFormat="1" applyFont="1" applyFill="1" applyBorder="1" applyAlignment="1">
      <alignment horizontal="right"/>
    </xf>
    <xf numFmtId="1" fontId="12" fillId="2" borderId="7" xfId="0" applyNumberFormat="1" applyFont="1" applyFill="1" applyBorder="1" applyAlignment="1">
      <alignment horizontal="right"/>
    </xf>
    <xf numFmtId="49" fontId="12" fillId="2" borderId="1" xfId="0" applyNumberFormat="1" applyFont="1" applyFill="1" applyBorder="1" applyAlignment="1">
      <alignment horizontal="left"/>
    </xf>
    <xf numFmtId="172" fontId="12" fillId="2" borderId="1" xfId="0" applyNumberFormat="1" applyFont="1" applyFill="1" applyBorder="1" applyAlignment="1">
      <alignment horizontal="right"/>
    </xf>
    <xf numFmtId="166" fontId="12" fillId="2" borderId="1" xfId="0" applyNumberFormat="1" applyFont="1" applyFill="1" applyBorder="1" applyAlignment="1">
      <alignment horizontal="right"/>
    </xf>
    <xf numFmtId="1" fontId="12" fillId="2" borderId="1" xfId="0" applyNumberFormat="1" applyFont="1" applyFill="1" applyBorder="1" applyAlignment="1">
      <alignment horizontal="right"/>
    </xf>
    <xf numFmtId="172" fontId="14" fillId="2" borderId="4" xfId="0" applyNumberFormat="1" applyFont="1" applyFill="1" applyBorder="1" applyAlignment="1">
      <alignment horizontal="right"/>
    </xf>
    <xf numFmtId="166" fontId="14" fillId="2" borderId="4" xfId="0" applyNumberFormat="1" applyFont="1" applyFill="1" applyBorder="1" applyAlignment="1">
      <alignment horizontal="right"/>
    </xf>
    <xf numFmtId="1" fontId="14" fillId="2" borderId="4" xfId="0" applyNumberFormat="1" applyFont="1" applyFill="1" applyBorder="1" applyAlignment="1">
      <alignment horizontal="right"/>
    </xf>
    <xf numFmtId="200" fontId="14" fillId="2" borderId="1" xfId="0" applyNumberFormat="1" applyFont="1" applyFill="1" applyBorder="1" applyAlignment="1">
      <alignment horizontal="right"/>
    </xf>
    <xf numFmtId="3" fontId="12" fillId="2" borderId="7" xfId="0" applyNumberFormat="1" applyFont="1" applyFill="1" applyBorder="1" applyAlignment="1">
      <alignment horizontal="right"/>
    </xf>
    <xf numFmtId="177" fontId="12" fillId="2" borderId="7" xfId="0" applyNumberFormat="1" applyFont="1" applyFill="1" applyBorder="1" applyAlignment="1">
      <alignment horizontal="right"/>
    </xf>
    <xf numFmtId="165" fontId="14" fillId="2" borderId="6" xfId="0" applyNumberFormat="1" applyFont="1" applyFill="1" applyBorder="1" applyAlignment="1">
      <alignment horizontal="right"/>
    </xf>
    <xf numFmtId="182" fontId="13" fillId="5" borderId="1" xfId="0" applyNumberFormat="1" applyFont="1" applyFill="1" applyBorder="1" applyAlignment="1">
      <alignment horizontal="left"/>
    </xf>
    <xf numFmtId="3" fontId="14" fillId="2" borderId="1" xfId="0" applyNumberFormat="1" applyFont="1" applyFill="1" applyBorder="1" applyAlignment="1">
      <alignment horizontal="right" wrapText="1"/>
    </xf>
    <xf numFmtId="3" fontId="14" fillId="2" borderId="1" xfId="0" applyNumberFormat="1" applyFont="1" applyFill="1" applyBorder="1" applyAlignment="1">
      <alignment horizontal="right" vertical="center"/>
    </xf>
    <xf numFmtId="170" fontId="14" fillId="2" borderId="26" xfId="0" applyNumberFormat="1" applyFont="1" applyFill="1" applyBorder="1" applyAlignment="1">
      <alignment horizontal="right"/>
    </xf>
    <xf numFmtId="49" fontId="63" fillId="2" borderId="5" xfId="0" applyNumberFormat="1" applyFont="1" applyFill="1" applyBorder="1" applyAlignment="1">
      <alignment horizontal="center" vertical="center"/>
    </xf>
    <xf numFmtId="49" fontId="12" fillId="2" borderId="0" xfId="0" applyNumberFormat="1" applyFont="1" applyFill="1" applyAlignment="1">
      <alignment horizontal="left" vertical="top" wrapText="1"/>
    </xf>
    <xf numFmtId="3" fontId="50" fillId="4" borderId="1" xfId="20" applyNumberFormat="1" applyFont="1" applyFill="1" applyBorder="1" applyAlignment="1">
      <alignment horizontal="right" vertical="top"/>
    </xf>
    <xf numFmtId="3" fontId="49" fillId="5" borderId="1" xfId="20" applyNumberFormat="1" applyFont="1" applyFill="1" applyBorder="1" applyAlignment="1">
      <alignment horizontal="right" vertical="top"/>
    </xf>
    <xf numFmtId="3" fontId="57" fillId="4" borderId="1" xfId="20" applyNumberFormat="1" applyFont="1" applyFill="1" applyBorder="1" applyAlignment="1">
      <alignment horizontal="right" vertical="top"/>
    </xf>
    <xf numFmtId="184" fontId="17" fillId="5" borderId="1" xfId="20" applyNumberFormat="1" applyFont="1" applyFill="1" applyBorder="1" applyAlignment="1">
      <alignment horizontal="right" vertical="top"/>
    </xf>
    <xf numFmtId="184" fontId="35" fillId="5" borderId="1" xfId="20" quotePrefix="1" applyNumberFormat="1" applyFont="1" applyFill="1" applyBorder="1" applyAlignment="1">
      <alignment horizontal="right"/>
    </xf>
    <xf numFmtId="184" fontId="35" fillId="5" borderId="1" xfId="20" applyNumberFormat="1" applyFont="1" applyFill="1" applyBorder="1" applyAlignment="1">
      <alignment horizontal="right"/>
    </xf>
    <xf numFmtId="184" fontId="17" fillId="5" borderId="1" xfId="20" applyNumberFormat="1" applyFont="1" applyFill="1" applyBorder="1" applyAlignment="1">
      <alignment horizontal="right" vertical="center"/>
    </xf>
    <xf numFmtId="1" fontId="35" fillId="5" borderId="1" xfId="20" applyNumberFormat="1" applyFont="1" applyFill="1" applyBorder="1" applyAlignment="1">
      <alignment horizontal="right" vertical="center"/>
    </xf>
    <xf numFmtId="1" fontId="17" fillId="5" borderId="1" xfId="20" applyNumberFormat="1" applyFont="1" applyFill="1" applyBorder="1" applyAlignment="1">
      <alignment horizontal="right" vertical="center"/>
    </xf>
    <xf numFmtId="1" fontId="49" fillId="5" borderId="1" xfId="20" applyNumberFormat="1" applyFont="1" applyFill="1" applyBorder="1" applyAlignment="1">
      <alignment horizontal="right" vertical="top"/>
    </xf>
    <xf numFmtId="3" fontId="48" fillId="4" borderId="1" xfId="20" applyNumberFormat="1" applyFont="1" applyFill="1" applyBorder="1" applyAlignment="1">
      <alignment horizontal="right" vertical="top"/>
    </xf>
    <xf numFmtId="188" fontId="47" fillId="0" borderId="0" xfId="21" applyFont="1" applyFill="1"/>
    <xf numFmtId="188" fontId="47" fillId="6" borderId="0" xfId="21" applyFont="1" applyFill="1"/>
    <xf numFmtId="188" fontId="47" fillId="0" borderId="0" xfId="21" applyFont="1" applyFill="1" applyAlignment="1">
      <alignment horizontal="left"/>
    </xf>
    <xf numFmtId="185" fontId="47" fillId="0" borderId="0" xfId="21" applyNumberFormat="1" applyFont="1" applyFill="1"/>
    <xf numFmtId="186" fontId="47" fillId="0" borderId="0" xfId="21" applyNumberFormat="1" applyFont="1" applyFill="1"/>
    <xf numFmtId="0" fontId="47" fillId="0" borderId="0" xfId="21" applyNumberFormat="1" applyFont="1" applyFill="1"/>
    <xf numFmtId="0" fontId="47" fillId="6" borderId="0" xfId="21" applyNumberFormat="1" applyFont="1" applyFill="1"/>
    <xf numFmtId="188" fontId="47" fillId="5" borderId="0" xfId="21" applyFont="1" applyFill="1" applyAlignment="1">
      <alignment horizontal="left"/>
    </xf>
    <xf numFmtId="188" fontId="47" fillId="5" borderId="0" xfId="21" applyFont="1" applyFill="1"/>
    <xf numFmtId="188" fontId="36" fillId="5" borderId="0" xfId="21" applyFont="1" applyFill="1" applyAlignment="1">
      <alignment horizontal="left"/>
    </xf>
    <xf numFmtId="188" fontId="36" fillId="5" borderId="0" xfId="21" applyFont="1" applyFill="1"/>
    <xf numFmtId="183" fontId="49" fillId="5" borderId="0" xfId="21" applyNumberFormat="1" applyFont="1" applyFill="1" applyBorder="1" applyAlignment="1">
      <alignment horizontal="right" vertical="top"/>
    </xf>
    <xf numFmtId="184" fontId="49" fillId="5" borderId="0" xfId="21" applyNumberFormat="1" applyFont="1" applyFill="1" applyBorder="1" applyAlignment="1">
      <alignment horizontal="right" vertical="top"/>
    </xf>
    <xf numFmtId="188" fontId="35" fillId="5" borderId="0" xfId="21" applyFont="1" applyFill="1" applyAlignment="1">
      <alignment horizontal="left"/>
    </xf>
    <xf numFmtId="3" fontId="45" fillId="5" borderId="0" xfId="20" applyNumberFormat="1" applyFont="1" applyFill="1" applyBorder="1" applyAlignment="1">
      <alignment vertical="top"/>
    </xf>
    <xf numFmtId="3" fontId="35" fillId="5" borderId="0" xfId="20" applyNumberFormat="1" applyFont="1" applyFill="1" applyBorder="1" applyAlignment="1">
      <alignment vertical="top"/>
    </xf>
    <xf numFmtId="191" fontId="21" fillId="5" borderId="0" xfId="7" applyNumberFormat="1" applyFont="1" applyFill="1" applyBorder="1" applyAlignment="1">
      <alignment horizontal="right" vertical="top"/>
    </xf>
    <xf numFmtId="182" fontId="17" fillId="5" borderId="0" xfId="21" applyNumberFormat="1" applyFont="1" applyFill="1" applyBorder="1" applyAlignment="1">
      <alignment horizontal="left"/>
    </xf>
    <xf numFmtId="188" fontId="47" fillId="4" borderId="0" xfId="21" applyFont="1" applyFill="1"/>
    <xf numFmtId="3" fontId="48" fillId="4" borderId="1" xfId="21" applyNumberFormat="1" applyFont="1" applyFill="1" applyBorder="1" applyAlignment="1">
      <alignment horizontal="right" vertical="top"/>
    </xf>
    <xf numFmtId="4" fontId="48" fillId="4" borderId="1" xfId="21" applyNumberFormat="1" applyFont="1" applyFill="1" applyBorder="1" applyAlignment="1">
      <alignment horizontal="right" vertical="top"/>
    </xf>
    <xf numFmtId="183" fontId="49" fillId="4" borderId="1" xfId="21" applyNumberFormat="1" applyFont="1" applyFill="1" applyBorder="1" applyAlignment="1">
      <alignment horizontal="left" vertical="top"/>
    </xf>
    <xf numFmtId="188" fontId="48" fillId="4" borderId="1" xfId="21" applyFont="1" applyFill="1" applyBorder="1" applyAlignment="1">
      <alignment horizontal="left" vertical="top"/>
    </xf>
    <xf numFmtId="3" fontId="49" fillId="5" borderId="1" xfId="21" applyNumberFormat="1" applyFont="1" applyFill="1" applyBorder="1" applyAlignment="1">
      <alignment horizontal="right" vertical="top"/>
    </xf>
    <xf numFmtId="4" fontId="49" fillId="5" borderId="1" xfId="21" applyNumberFormat="1" applyFont="1" applyFill="1" applyBorder="1" applyAlignment="1">
      <alignment horizontal="right" vertical="top"/>
    </xf>
    <xf numFmtId="183" fontId="49" fillId="5" borderId="1" xfId="21" applyNumberFormat="1" applyFont="1" applyFill="1" applyBorder="1" applyAlignment="1">
      <alignment horizontal="left" vertical="top"/>
    </xf>
    <xf numFmtId="3" fontId="50" fillId="4" borderId="1" xfId="21" applyNumberFormat="1" applyFont="1" applyFill="1" applyBorder="1" applyAlignment="1">
      <alignment horizontal="right" vertical="top"/>
    </xf>
    <xf numFmtId="183" fontId="50" fillId="4" borderId="1" xfId="21" applyNumberFormat="1" applyFont="1" applyFill="1" applyBorder="1" applyAlignment="1">
      <alignment horizontal="left" vertical="top"/>
    </xf>
    <xf numFmtId="4" fontId="50" fillId="4" borderId="1" xfId="21" applyNumberFormat="1" applyFont="1" applyFill="1" applyBorder="1" applyAlignment="1">
      <alignment horizontal="right" vertical="top"/>
    </xf>
    <xf numFmtId="183" fontId="48" fillId="4" borderId="1" xfId="21" applyNumberFormat="1" applyFont="1" applyFill="1" applyBorder="1" applyAlignment="1">
      <alignment horizontal="left" vertical="top"/>
    </xf>
    <xf numFmtId="188" fontId="48" fillId="5" borderId="1" xfId="21" applyFont="1" applyFill="1" applyBorder="1" applyAlignment="1">
      <alignment horizontal="left" vertical="top"/>
    </xf>
    <xf numFmtId="2" fontId="47" fillId="0" borderId="0" xfId="21" applyNumberFormat="1" applyFont="1" applyFill="1"/>
    <xf numFmtId="177" fontId="49" fillId="5" borderId="1" xfId="21" applyNumberFormat="1" applyFont="1" applyFill="1" applyBorder="1" applyAlignment="1">
      <alignment horizontal="right" vertical="top"/>
    </xf>
    <xf numFmtId="0" fontId="36" fillId="4" borderId="1" xfId="21" applyNumberFormat="1" applyFont="1" applyFill="1" applyBorder="1" applyAlignment="1">
      <alignment horizontal="center" vertical="center" wrapText="1"/>
    </xf>
    <xf numFmtId="0" fontId="34" fillId="5" borderId="13" xfId="21" applyNumberFormat="1" applyFont="1" applyFill="1" applyBorder="1" applyAlignment="1">
      <alignment vertical="center"/>
    </xf>
    <xf numFmtId="0" fontId="34" fillId="5" borderId="13" xfId="21" applyNumberFormat="1" applyFont="1" applyFill="1" applyBorder="1" applyAlignment="1">
      <alignment horizontal="left" vertical="top"/>
    </xf>
    <xf numFmtId="0" fontId="34" fillId="0" borderId="13" xfId="21" applyNumberFormat="1" applyFont="1" applyFill="1" applyBorder="1" applyAlignment="1">
      <alignment vertical="center"/>
    </xf>
    <xf numFmtId="188" fontId="47" fillId="0" borderId="0" xfId="21" applyFont="1"/>
    <xf numFmtId="188" fontId="48" fillId="4" borderId="1" xfId="21" applyFont="1" applyFill="1" applyBorder="1" applyAlignment="1">
      <alignment horizontal="center" vertical="center" wrapText="1"/>
    </xf>
    <xf numFmtId="184" fontId="49" fillId="5" borderId="1" xfId="21" applyNumberFormat="1" applyFont="1" applyFill="1" applyBorder="1" applyAlignment="1">
      <alignment horizontal="left" vertical="top"/>
    </xf>
    <xf numFmtId="3" fontId="50" fillId="4" borderId="1" xfId="20" applyNumberFormat="1" applyFont="1" applyFill="1" applyBorder="1" applyAlignment="1">
      <alignment horizontal="left" vertical="top"/>
    </xf>
    <xf numFmtId="183" fontId="17" fillId="0" borderId="1" xfId="21" applyNumberFormat="1" applyFont="1" applyFill="1" applyBorder="1" applyAlignment="1">
      <alignment horizontal="left" vertical="top" wrapText="1"/>
    </xf>
    <xf numFmtId="3" fontId="50" fillId="4" borderId="4" xfId="20" applyNumberFormat="1" applyFont="1" applyFill="1" applyBorder="1" applyAlignment="1">
      <alignment horizontal="left" vertical="top"/>
    </xf>
    <xf numFmtId="188" fontId="35" fillId="0" borderId="0" xfId="21" applyFont="1" applyFill="1" applyBorder="1"/>
    <xf numFmtId="188" fontId="21" fillId="0" borderId="0" xfId="21" applyFont="1" applyFill="1" applyBorder="1" applyAlignment="1">
      <alignment horizontal="center" vertical="top" wrapText="1"/>
    </xf>
    <xf numFmtId="188" fontId="47" fillId="5" borderId="0" xfId="21" applyFont="1" applyFill="1" applyBorder="1"/>
    <xf numFmtId="183" fontId="21" fillId="5" borderId="0" xfId="20" applyNumberFormat="1" applyFont="1" applyFill="1" applyBorder="1" applyAlignment="1">
      <alignment horizontal="right" vertical="top"/>
    </xf>
    <xf numFmtId="188" fontId="47" fillId="0" borderId="0" xfId="21" applyFont="1" applyBorder="1"/>
    <xf numFmtId="188" fontId="35" fillId="5" borderId="0" xfId="21" applyFont="1" applyFill="1" applyBorder="1"/>
    <xf numFmtId="183" fontId="35" fillId="5" borderId="0" xfId="23" applyNumberFormat="1" applyFont="1" applyFill="1" applyBorder="1"/>
    <xf numFmtId="188" fontId="36" fillId="0" borderId="0" xfId="21" applyFont="1" applyFill="1" applyBorder="1"/>
    <xf numFmtId="188" fontId="36" fillId="5" borderId="0" xfId="21" applyFont="1" applyFill="1" applyBorder="1"/>
    <xf numFmtId="183" fontId="35" fillId="5" borderId="0" xfId="23" applyNumberFormat="1" applyFont="1" applyFill="1" applyBorder="1" applyAlignment="1">
      <alignment horizontal="left"/>
    </xf>
    <xf numFmtId="188" fontId="47" fillId="0" borderId="0" xfId="21" applyFont="1" applyFill="1" applyBorder="1"/>
    <xf numFmtId="188" fontId="35" fillId="0" borderId="0" xfId="21" applyFont="1" applyFill="1" applyBorder="1" applyAlignment="1">
      <alignment horizontal="left"/>
    </xf>
    <xf numFmtId="188" fontId="35" fillId="5" borderId="0" xfId="21" applyFont="1" applyFill="1" applyBorder="1" applyAlignment="1">
      <alignment horizontal="left"/>
    </xf>
    <xf numFmtId="184" fontId="35" fillId="5" borderId="0" xfId="23" applyNumberFormat="1" applyFont="1" applyFill="1" applyBorder="1"/>
    <xf numFmtId="188" fontId="37" fillId="0" borderId="0" xfId="21" applyFont="1" applyBorder="1"/>
    <xf numFmtId="183" fontId="35" fillId="5" borderId="0" xfId="20" applyNumberFormat="1" applyFont="1" applyFill="1" applyBorder="1"/>
    <xf numFmtId="183" fontId="47" fillId="5" borderId="0" xfId="20" applyNumberFormat="1" applyFont="1" applyFill="1" applyBorder="1"/>
    <xf numFmtId="2" fontId="47" fillId="5" borderId="0" xfId="21" applyNumberFormat="1" applyFont="1" applyFill="1"/>
    <xf numFmtId="0" fontId="36" fillId="4" borderId="4" xfId="21" applyNumberFormat="1" applyFont="1" applyFill="1" applyBorder="1" applyAlignment="1">
      <alignment horizontal="center" vertical="center" wrapText="1"/>
    </xf>
    <xf numFmtId="184" fontId="35" fillId="0" borderId="1" xfId="20" applyNumberFormat="1" applyFont="1" applyFill="1" applyBorder="1" applyAlignment="1">
      <alignment horizontal="right"/>
    </xf>
    <xf numFmtId="189" fontId="47" fillId="6" borderId="0" xfId="24" applyNumberFormat="1" applyFont="1" applyFill="1"/>
    <xf numFmtId="3" fontId="17" fillId="0" borderId="1" xfId="21" applyNumberFormat="1" applyFont="1" applyFill="1" applyBorder="1" applyAlignment="1">
      <alignment horizontal="right" vertical="top"/>
    </xf>
    <xf numFmtId="3" fontId="35" fillId="0" borderId="1" xfId="20" applyNumberFormat="1" applyFont="1" applyFill="1" applyBorder="1" applyAlignment="1">
      <alignment horizontal="right"/>
    </xf>
    <xf numFmtId="3" fontId="36" fillId="0" borderId="1" xfId="20" applyNumberFormat="1" applyFont="1" applyFill="1" applyBorder="1" applyAlignment="1">
      <alignment horizontal="right"/>
    </xf>
    <xf numFmtId="3" fontId="36" fillId="0" borderId="9" xfId="20" applyNumberFormat="1" applyFont="1" applyFill="1" applyBorder="1" applyAlignment="1">
      <alignment horizontal="right"/>
    </xf>
    <xf numFmtId="188" fontId="35" fillId="0" borderId="0" xfId="21" applyFont="1" applyFill="1"/>
    <xf numFmtId="188" fontId="36" fillId="0" borderId="0" xfId="21" applyFont="1" applyFill="1"/>
    <xf numFmtId="0" fontId="34" fillId="0" borderId="0" xfId="21" applyNumberFormat="1" applyFont="1" applyFill="1" applyBorder="1" applyAlignment="1">
      <alignment vertical="center"/>
    </xf>
    <xf numFmtId="0" fontId="35" fillId="0" borderId="0" xfId="21" applyNumberFormat="1" applyFont="1" applyFill="1"/>
    <xf numFmtId="0" fontId="36" fillId="5" borderId="1" xfId="21" applyNumberFormat="1" applyFont="1" applyFill="1" applyBorder="1" applyAlignment="1">
      <alignment horizontal="center" vertical="center" wrapText="1"/>
    </xf>
    <xf numFmtId="0" fontId="36" fillId="5" borderId="1" xfId="21" applyNumberFormat="1" applyFont="1" applyFill="1" applyBorder="1" applyAlignment="1">
      <alignment horizontal="center" vertical="center"/>
    </xf>
    <xf numFmtId="0" fontId="36" fillId="5" borderId="24" xfId="21" applyNumberFormat="1" applyFont="1" applyFill="1" applyBorder="1" applyAlignment="1">
      <alignment horizontal="center" vertical="center"/>
    </xf>
    <xf numFmtId="0" fontId="35" fillId="5" borderId="1" xfId="21" applyNumberFormat="1" applyFont="1" applyFill="1" applyBorder="1"/>
    <xf numFmtId="1" fontId="35" fillId="5" borderId="1" xfId="21" applyNumberFormat="1" applyFont="1" applyFill="1" applyBorder="1"/>
    <xf numFmtId="1" fontId="35" fillId="5" borderId="1" xfId="21" applyNumberFormat="1" applyFont="1" applyFill="1" applyBorder="1" applyAlignment="1">
      <alignment horizontal="right"/>
    </xf>
    <xf numFmtId="1" fontId="17" fillId="5" borderId="24" xfId="21" applyNumberFormat="1" applyFont="1" applyFill="1" applyBorder="1" applyAlignment="1">
      <alignment horizontal="right" vertical="center"/>
    </xf>
    <xf numFmtId="1" fontId="35" fillId="0" borderId="0" xfId="21" applyNumberFormat="1" applyFont="1" applyFill="1"/>
    <xf numFmtId="1" fontId="17" fillId="5" borderId="1" xfId="21" applyNumberFormat="1" applyFont="1" applyFill="1" applyBorder="1" applyAlignment="1">
      <alignment horizontal="right" vertical="center"/>
    </xf>
    <xf numFmtId="1" fontId="35" fillId="5" borderId="24" xfId="21" applyNumberFormat="1" applyFont="1" applyFill="1" applyBorder="1"/>
    <xf numFmtId="0" fontId="35" fillId="6" borderId="0" xfId="21" applyNumberFormat="1" applyFont="1" applyFill="1"/>
    <xf numFmtId="1" fontId="17" fillId="5" borderId="4" xfId="21" applyNumberFormat="1" applyFont="1" applyFill="1" applyBorder="1" applyAlignment="1">
      <alignment horizontal="right" vertical="center"/>
    </xf>
    <xf numFmtId="0" fontId="35" fillId="5" borderId="9" xfId="21" applyNumberFormat="1" applyFont="1" applyFill="1" applyBorder="1"/>
    <xf numFmtId="1" fontId="17" fillId="5" borderId="9" xfId="21" applyNumberFormat="1" applyFont="1" applyFill="1" applyBorder="1" applyAlignment="1">
      <alignment horizontal="right" vertical="center"/>
    </xf>
    <xf numFmtId="1" fontId="17" fillId="5" borderId="10" xfId="21" applyNumberFormat="1" applyFont="1" applyFill="1" applyBorder="1" applyAlignment="1">
      <alignment horizontal="right" vertical="center"/>
    </xf>
    <xf numFmtId="1" fontId="17" fillId="0" borderId="0" xfId="21" applyNumberFormat="1" applyFont="1" applyFill="1" applyBorder="1" applyAlignment="1">
      <alignment horizontal="right" vertical="center"/>
    </xf>
    <xf numFmtId="0" fontId="37" fillId="0" borderId="12" xfId="21" applyNumberFormat="1" applyFont="1" applyFill="1" applyBorder="1"/>
    <xf numFmtId="0" fontId="37" fillId="0" borderId="0" xfId="21" applyNumberFormat="1" applyFont="1" applyFill="1"/>
    <xf numFmtId="0" fontId="36" fillId="0" borderId="0" xfId="21" applyNumberFormat="1" applyFont="1" applyFill="1"/>
    <xf numFmtId="0" fontId="38" fillId="0" borderId="0" xfId="21" applyNumberFormat="1" applyFont="1" applyAlignment="1">
      <alignment vertical="top"/>
    </xf>
    <xf numFmtId="0" fontId="35" fillId="0" borderId="0" xfId="21" applyNumberFormat="1" applyFont="1" applyAlignment="1">
      <alignment vertical="top"/>
    </xf>
    <xf numFmtId="188" fontId="21" fillId="3" borderId="1" xfId="25" applyNumberFormat="1" applyFont="1" applyFill="1" applyBorder="1" applyAlignment="1">
      <alignment horizontal="center" vertical="top" wrapText="1"/>
    </xf>
    <xf numFmtId="188" fontId="21" fillId="3" borderId="1" xfId="26" applyNumberFormat="1" applyFont="1" applyFill="1" applyBorder="1" applyAlignment="1">
      <alignment horizontal="center" vertical="top" wrapText="1"/>
    </xf>
    <xf numFmtId="182" fontId="21" fillId="0" borderId="1" xfId="21" applyNumberFormat="1" applyFont="1" applyFill="1" applyBorder="1" applyAlignment="1">
      <alignment horizontal="left" vertical="top" wrapText="1"/>
    </xf>
    <xf numFmtId="3" fontId="21" fillId="0" borderId="1" xfId="27" applyNumberFormat="1" applyFont="1" applyFill="1" applyBorder="1" applyAlignment="1">
      <alignment horizontal="right" vertical="top" wrapText="1"/>
    </xf>
    <xf numFmtId="0" fontId="36" fillId="0" borderId="0" xfId="21" applyNumberFormat="1" applyFont="1" applyAlignment="1">
      <alignment vertical="top"/>
    </xf>
    <xf numFmtId="182" fontId="17" fillId="0" borderId="1" xfId="21" applyNumberFormat="1" applyFont="1" applyFill="1" applyBorder="1" applyAlignment="1">
      <alignment horizontal="left" vertical="top"/>
    </xf>
    <xf numFmtId="3" fontId="17" fillId="0" borderId="1" xfId="27" applyNumberFormat="1" applyFont="1" applyFill="1" applyBorder="1" applyAlignment="1">
      <alignment horizontal="right" vertical="top" wrapText="1"/>
    </xf>
    <xf numFmtId="3" fontId="17" fillId="5" borderId="1" xfId="27" applyNumberFormat="1" applyFont="1" applyFill="1" applyBorder="1" applyAlignment="1">
      <alignment horizontal="right" vertical="top" wrapText="1"/>
    </xf>
    <xf numFmtId="0" fontId="35" fillId="5" borderId="0" xfId="21" applyNumberFormat="1" applyFont="1" applyFill="1" applyAlignment="1">
      <alignment vertical="top"/>
    </xf>
    <xf numFmtId="182" fontId="17" fillId="5" borderId="0" xfId="21" applyNumberFormat="1" applyFont="1" applyFill="1" applyBorder="1" applyAlignment="1">
      <alignment horizontal="left" vertical="top"/>
    </xf>
    <xf numFmtId="3" fontId="17" fillId="5" borderId="0" xfId="27" applyNumberFormat="1" applyFont="1" applyFill="1" applyBorder="1" applyAlignment="1">
      <alignment horizontal="right" vertical="top" wrapText="1"/>
    </xf>
    <xf numFmtId="188" fontId="40" fillId="0" borderId="0" xfId="21" applyFont="1" applyAlignment="1">
      <alignment vertical="top"/>
    </xf>
    <xf numFmtId="2" fontId="40" fillId="0" borderId="0" xfId="21" applyNumberFormat="1" applyFont="1" applyAlignment="1">
      <alignment vertical="top"/>
    </xf>
    <xf numFmtId="3" fontId="17" fillId="0" borderId="0" xfId="27" applyNumberFormat="1" applyFont="1" applyFill="1" applyBorder="1" applyAlignment="1">
      <alignment horizontal="right" vertical="top" wrapText="1"/>
    </xf>
    <xf numFmtId="0" fontId="37" fillId="0" borderId="0" xfId="21" applyNumberFormat="1" applyFont="1" applyAlignment="1">
      <alignment vertical="top"/>
    </xf>
    <xf numFmtId="0" fontId="39" fillId="0" borderId="0" xfId="21" applyNumberFormat="1" applyFont="1" applyAlignment="1">
      <alignment vertical="top"/>
    </xf>
    <xf numFmtId="3" fontId="64" fillId="0" borderId="0" xfId="27" applyNumberFormat="1" applyFont="1" applyFill="1" applyBorder="1" applyAlignment="1">
      <alignment horizontal="right" vertical="top" wrapText="1"/>
    </xf>
    <xf numFmtId="0" fontId="48" fillId="5" borderId="0" xfId="21" applyNumberFormat="1" applyFont="1" applyFill="1" applyBorder="1" applyAlignment="1">
      <alignment horizontal="left" vertical="center"/>
    </xf>
    <xf numFmtId="0" fontId="35" fillId="0" borderId="0" xfId="21" applyNumberFormat="1" applyFont="1"/>
    <xf numFmtId="0" fontId="38" fillId="0" borderId="0" xfId="21" applyNumberFormat="1" applyFont="1"/>
    <xf numFmtId="0" fontId="35" fillId="0" borderId="0" xfId="21" applyNumberFormat="1" applyFont="1" applyAlignment="1">
      <alignment horizontal="center"/>
    </xf>
    <xf numFmtId="0" fontId="36" fillId="4" borderId="1" xfId="21" applyNumberFormat="1" applyFont="1" applyFill="1" applyBorder="1" applyAlignment="1">
      <alignment vertical="center" wrapText="1"/>
    </xf>
    <xf numFmtId="0" fontId="36" fillId="4" borderId="4" xfId="21" applyNumberFormat="1" applyFont="1" applyFill="1" applyBorder="1" applyAlignment="1">
      <alignment vertical="center" wrapText="1"/>
    </xf>
    <xf numFmtId="182" fontId="21" fillId="0" borderId="1" xfId="21" applyNumberFormat="1" applyFont="1" applyFill="1" applyBorder="1" applyAlignment="1">
      <alignment horizontal="left"/>
    </xf>
    <xf numFmtId="182" fontId="17" fillId="0" borderId="1" xfId="21" applyNumberFormat="1" applyFont="1" applyFill="1" applyBorder="1" applyAlignment="1">
      <alignment horizontal="left"/>
    </xf>
    <xf numFmtId="3" fontId="17" fillId="0" borderId="1" xfId="23" applyNumberFormat="1" applyFont="1" applyFill="1" applyBorder="1" applyAlignment="1">
      <alignment horizontal="right" vertical="top"/>
    </xf>
    <xf numFmtId="0" fontId="36" fillId="0" borderId="0" xfId="21" applyNumberFormat="1" applyFont="1"/>
    <xf numFmtId="182" fontId="17" fillId="0" borderId="0" xfId="21" applyNumberFormat="1" applyFont="1" applyFill="1" applyBorder="1" applyAlignment="1">
      <alignment horizontal="left"/>
    </xf>
    <xf numFmtId="189" fontId="21" fillId="0" borderId="0" xfId="24" applyNumberFormat="1" applyFont="1" applyFill="1" applyBorder="1" applyAlignment="1">
      <alignment horizontal="right" vertical="top"/>
    </xf>
    <xf numFmtId="0" fontId="36" fillId="0" borderId="0" xfId="21" applyNumberFormat="1" applyFont="1" applyBorder="1"/>
    <xf numFmtId="3" fontId="35" fillId="0" borderId="0" xfId="21" applyNumberFormat="1" applyFont="1"/>
    <xf numFmtId="3" fontId="17" fillId="6" borderId="1" xfId="7" applyNumberFormat="1" applyFont="1" applyFill="1" applyBorder="1" applyAlignment="1">
      <alignment horizontal="right" vertical="top"/>
    </xf>
    <xf numFmtId="0" fontId="21" fillId="4" borderId="1" xfId="28" applyFont="1" applyFill="1" applyBorder="1" applyAlignment="1">
      <alignment horizontal="center" vertical="center" wrapText="1"/>
    </xf>
    <xf numFmtId="182" fontId="17" fillId="0" borderId="4" xfId="21" applyNumberFormat="1" applyFont="1" applyFill="1" applyBorder="1" applyAlignment="1">
      <alignment horizontal="left"/>
    </xf>
    <xf numFmtId="191" fontId="35" fillId="0" borderId="0" xfId="21" applyNumberFormat="1" applyFont="1" applyFill="1" applyBorder="1"/>
    <xf numFmtId="191" fontId="35" fillId="0" borderId="0" xfId="21" applyNumberFormat="1" applyFont="1"/>
    <xf numFmtId="184" fontId="35" fillId="0" borderId="0" xfId="23" applyNumberFormat="1" applyFont="1"/>
    <xf numFmtId="0" fontId="35" fillId="0" borderId="0" xfId="21" applyNumberFormat="1" applyFont="1" applyFill="1" applyBorder="1"/>
    <xf numFmtId="193" fontId="35" fillId="0" borderId="0" xfId="21" applyNumberFormat="1" applyFont="1"/>
    <xf numFmtId="0" fontId="36" fillId="0" borderId="0" xfId="21" applyNumberFormat="1" applyFont="1" applyBorder="1" applyAlignment="1">
      <alignment vertical="top"/>
    </xf>
    <xf numFmtId="1" fontId="35" fillId="0" borderId="0" xfId="21" applyNumberFormat="1" applyFont="1"/>
    <xf numFmtId="2" fontId="35" fillId="0" borderId="0" xfId="21" applyNumberFormat="1" applyFont="1"/>
    <xf numFmtId="184" fontId="35" fillId="0" borderId="0" xfId="21" applyNumberFormat="1" applyFont="1"/>
    <xf numFmtId="0" fontId="34" fillId="0" borderId="0" xfId="21" applyNumberFormat="1" applyFont="1" applyFill="1" applyBorder="1" applyAlignment="1">
      <alignment horizontal="left" vertical="center"/>
    </xf>
    <xf numFmtId="0" fontId="21" fillId="4" borderId="4" xfId="28" applyFont="1" applyFill="1" applyBorder="1" applyAlignment="1">
      <alignment horizontal="center" vertical="center" wrapText="1"/>
    </xf>
    <xf numFmtId="0" fontId="35" fillId="0" borderId="0" xfId="21" applyNumberFormat="1" applyFont="1" applyFill="1" applyAlignment="1">
      <alignment horizontal="center"/>
    </xf>
    <xf numFmtId="0" fontId="36" fillId="0" borderId="1" xfId="21" applyNumberFormat="1" applyFont="1" applyFill="1" applyBorder="1" applyAlignment="1">
      <alignment vertical="center" wrapText="1"/>
    </xf>
    <xf numFmtId="3" fontId="21" fillId="0" borderId="1" xfId="23" applyNumberFormat="1" applyFont="1" applyFill="1" applyBorder="1" applyAlignment="1">
      <alignment horizontal="right" vertical="top"/>
    </xf>
    <xf numFmtId="3" fontId="49" fillId="0" borderId="1" xfId="23" applyNumberFormat="1" applyFont="1" applyFill="1" applyBorder="1" applyAlignment="1">
      <alignment vertical="center"/>
    </xf>
    <xf numFmtId="3" fontId="49" fillId="0" borderId="1" xfId="23" applyNumberFormat="1" applyFont="1" applyFill="1" applyBorder="1" applyAlignment="1">
      <alignment horizontal="right" vertical="center"/>
    </xf>
    <xf numFmtId="182" fontId="21" fillId="5" borderId="1" xfId="21" applyNumberFormat="1" applyFont="1" applyFill="1" applyBorder="1" applyAlignment="1">
      <alignment horizontal="left"/>
    </xf>
    <xf numFmtId="3" fontId="17" fillId="5" borderId="1" xfId="23" applyNumberFormat="1" applyFont="1" applyFill="1" applyBorder="1" applyAlignment="1">
      <alignment horizontal="right" vertical="top"/>
    </xf>
    <xf numFmtId="3" fontId="49" fillId="5" borderId="1" xfId="23" applyNumberFormat="1" applyFont="1" applyFill="1" applyBorder="1" applyAlignment="1">
      <alignment vertical="center"/>
    </xf>
    <xf numFmtId="3" fontId="49" fillId="5" borderId="1" xfId="23" applyNumberFormat="1" applyFont="1" applyFill="1" applyBorder="1" applyAlignment="1">
      <alignment horizontal="right" vertical="center"/>
    </xf>
    <xf numFmtId="0" fontId="35" fillId="5" borderId="0" xfId="21" applyNumberFormat="1" applyFont="1" applyFill="1"/>
    <xf numFmtId="190" fontId="49" fillId="0" borderId="0" xfId="23" applyNumberFormat="1" applyFont="1" applyFill="1" applyBorder="1" applyAlignment="1">
      <alignment vertical="center"/>
    </xf>
    <xf numFmtId="184" fontId="36" fillId="0" borderId="0" xfId="21" applyNumberFormat="1" applyFont="1" applyFill="1"/>
    <xf numFmtId="184" fontId="17" fillId="0" borderId="0" xfId="23" applyNumberFormat="1" applyFont="1" applyFill="1" applyBorder="1" applyAlignment="1">
      <alignment horizontal="right" vertical="top"/>
    </xf>
    <xf numFmtId="189" fontId="17" fillId="0" borderId="0" xfId="24" applyNumberFormat="1" applyFont="1" applyFill="1" applyBorder="1" applyAlignment="1">
      <alignment horizontal="right" vertical="top"/>
    </xf>
    <xf numFmtId="188" fontId="35" fillId="0" borderId="0" xfId="21" applyFont="1" applyFill="1" applyAlignment="1">
      <alignment vertical="center"/>
    </xf>
    <xf numFmtId="188" fontId="1" fillId="0" borderId="0" xfId="21" applyFill="1"/>
    <xf numFmtId="188" fontId="37" fillId="0" borderId="0" xfId="21" applyFont="1" applyFill="1"/>
    <xf numFmtId="0" fontId="39" fillId="0" borderId="0" xfId="21" applyNumberFormat="1" applyFont="1" applyFill="1"/>
    <xf numFmtId="164" fontId="35" fillId="0" borderId="0" xfId="21" applyNumberFormat="1" applyFont="1" applyFill="1"/>
    <xf numFmtId="191" fontId="35" fillId="0" borderId="0" xfId="21" applyNumberFormat="1" applyFont="1" applyFill="1"/>
    <xf numFmtId="0" fontId="34" fillId="0" borderId="4" xfId="21" applyNumberFormat="1" applyFont="1" applyFill="1" applyBorder="1" applyAlignment="1">
      <alignment vertical="center"/>
    </xf>
    <xf numFmtId="188" fontId="1" fillId="0" borderId="0" xfId="21"/>
    <xf numFmtId="188" fontId="37" fillId="0" borderId="0" xfId="21" applyFont="1"/>
    <xf numFmtId="0" fontId="34" fillId="0" borderId="16" xfId="21" applyNumberFormat="1" applyFont="1" applyFill="1" applyBorder="1" applyAlignment="1">
      <alignment vertical="center"/>
    </xf>
    <xf numFmtId="0" fontId="36" fillId="0" borderId="1" xfId="21" applyNumberFormat="1" applyFont="1" applyBorder="1" applyAlignment="1">
      <alignment vertical="center" wrapText="1"/>
    </xf>
    <xf numFmtId="188" fontId="31" fillId="0" borderId="0" xfId="21" applyFont="1" applyFill="1"/>
    <xf numFmtId="182" fontId="17" fillId="5" borderId="1" xfId="21" applyNumberFormat="1" applyFont="1" applyFill="1" applyBorder="1" applyAlignment="1">
      <alignment horizontal="left"/>
    </xf>
    <xf numFmtId="188" fontId="1" fillId="5" borderId="0" xfId="21" applyFill="1"/>
    <xf numFmtId="3" fontId="17" fillId="5" borderId="0" xfId="23" applyNumberFormat="1" applyFont="1" applyFill="1" applyBorder="1" applyAlignment="1">
      <alignment horizontal="right" vertical="top"/>
    </xf>
    <xf numFmtId="17" fontId="17" fillId="0" borderId="0" xfId="28" applyNumberFormat="1" applyFont="1" applyBorder="1" applyAlignment="1">
      <alignment horizontal="left"/>
    </xf>
    <xf numFmtId="191" fontId="36" fillId="0" borderId="0" xfId="21" applyNumberFormat="1" applyFont="1" applyBorder="1"/>
    <xf numFmtId="193" fontId="36" fillId="0" borderId="0" xfId="21" applyNumberFormat="1" applyFont="1" applyBorder="1"/>
    <xf numFmtId="17" fontId="21" fillId="0" borderId="0" xfId="28" applyNumberFormat="1" applyFont="1" applyBorder="1" applyAlignment="1">
      <alignment horizontal="left"/>
    </xf>
    <xf numFmtId="0" fontId="37" fillId="0" borderId="0" xfId="21" applyNumberFormat="1" applyFont="1"/>
    <xf numFmtId="0" fontId="36" fillId="0" borderId="0" xfId="21" applyNumberFormat="1" applyFont="1" applyBorder="1" applyAlignment="1">
      <alignment horizontal="center"/>
    </xf>
    <xf numFmtId="166" fontId="36" fillId="0" borderId="0" xfId="21" applyNumberFormat="1" applyFont="1" applyBorder="1" applyAlignment="1">
      <alignment horizontal="center"/>
    </xf>
    <xf numFmtId="182" fontId="21" fillId="0" borderId="11" xfId="21" applyNumberFormat="1" applyFont="1" applyFill="1" applyBorder="1" applyAlignment="1">
      <alignment horizontal="left"/>
    </xf>
    <xf numFmtId="3" fontId="36" fillId="0" borderId="11" xfId="21" applyNumberFormat="1" applyFont="1" applyBorder="1" applyAlignment="1"/>
    <xf numFmtId="184" fontId="36" fillId="0" borderId="0" xfId="21" applyNumberFormat="1" applyFont="1" applyBorder="1" applyAlignment="1">
      <alignment horizontal="center"/>
    </xf>
    <xf numFmtId="17" fontId="36" fillId="0" borderId="1" xfId="21" applyNumberFormat="1" applyFont="1" applyFill="1" applyBorder="1" applyAlignment="1">
      <alignment horizontal="left" vertical="center"/>
    </xf>
    <xf numFmtId="3" fontId="36" fillId="0" borderId="0" xfId="21" applyNumberFormat="1" applyFont="1" applyFill="1" applyBorder="1" applyAlignment="1">
      <alignment horizontal="center"/>
    </xf>
    <xf numFmtId="0" fontId="36" fillId="0" borderId="0" xfId="21" applyNumberFormat="1" applyFont="1" applyFill="1" applyBorder="1" applyAlignment="1">
      <alignment horizontal="center"/>
    </xf>
    <xf numFmtId="17" fontId="35" fillId="0" borderId="1" xfId="21" applyNumberFormat="1" applyFont="1" applyFill="1" applyBorder="1" applyAlignment="1">
      <alignment horizontal="left" vertical="center"/>
    </xf>
    <xf numFmtId="3" fontId="35" fillId="0" borderId="1" xfId="23" applyNumberFormat="1" applyFont="1" applyFill="1" applyBorder="1" applyAlignment="1"/>
    <xf numFmtId="3" fontId="17" fillId="0" borderId="1" xfId="23" applyNumberFormat="1" applyFont="1" applyFill="1" applyBorder="1" applyAlignment="1"/>
    <xf numFmtId="3" fontId="35" fillId="0" borderId="1" xfId="21" applyNumberFormat="1" applyFont="1" applyFill="1" applyBorder="1" applyAlignment="1"/>
    <xf numFmtId="201" fontId="35" fillId="0" borderId="0" xfId="21" applyNumberFormat="1" applyFont="1"/>
    <xf numFmtId="191" fontId="17" fillId="5" borderId="0" xfId="7" applyNumberFormat="1" applyFont="1" applyFill="1" applyBorder="1" applyAlignment="1">
      <alignment horizontal="right" vertical="top"/>
    </xf>
    <xf numFmtId="190" fontId="17" fillId="5" borderId="0" xfId="7" applyNumberFormat="1" applyFont="1" applyFill="1" applyBorder="1" applyAlignment="1">
      <alignment horizontal="right" vertical="top"/>
    </xf>
    <xf numFmtId="9" fontId="35" fillId="0" borderId="0" xfId="24" applyFont="1"/>
    <xf numFmtId="185" fontId="1" fillId="0" borderId="0" xfId="21" applyNumberFormat="1"/>
    <xf numFmtId="0" fontId="41" fillId="5" borderId="0" xfId="21" applyNumberFormat="1" applyFont="1" applyFill="1" applyBorder="1" applyAlignment="1">
      <alignment horizontal="left" vertical="center"/>
    </xf>
    <xf numFmtId="188" fontId="42" fillId="0" borderId="0" xfId="21" applyFont="1"/>
    <xf numFmtId="188" fontId="42" fillId="0" borderId="0" xfId="21" applyFont="1" applyFill="1"/>
    <xf numFmtId="0" fontId="59" fillId="5" borderId="14" xfId="21" applyNumberFormat="1" applyFont="1" applyFill="1" applyBorder="1" applyAlignment="1">
      <alignment vertical="center"/>
    </xf>
    <xf numFmtId="0" fontId="59" fillId="5" borderId="15" xfId="21" applyNumberFormat="1" applyFont="1" applyFill="1" applyBorder="1" applyAlignment="1">
      <alignment vertical="center"/>
    </xf>
    <xf numFmtId="0" fontId="51" fillId="4" borderId="1" xfId="21" applyNumberFormat="1" applyFont="1" applyFill="1" applyBorder="1" applyAlignment="1">
      <alignment horizontal="center" vertical="center" wrapText="1"/>
    </xf>
    <xf numFmtId="0" fontId="51" fillId="4" borderId="1" xfId="21" applyNumberFormat="1" applyFont="1" applyFill="1" applyBorder="1" applyAlignment="1">
      <alignment horizontal="center" vertical="top" wrapText="1"/>
    </xf>
    <xf numFmtId="0" fontId="51" fillId="4" borderId="1" xfId="21" applyNumberFormat="1" applyFont="1" applyFill="1" applyBorder="1" applyAlignment="1">
      <alignment vertical="center" wrapText="1"/>
    </xf>
    <xf numFmtId="0" fontId="28" fillId="0" borderId="1" xfId="21" applyNumberFormat="1" applyFont="1" applyBorder="1" applyAlignment="1">
      <alignment vertical="center" wrapText="1"/>
    </xf>
    <xf numFmtId="188" fontId="43" fillId="0" borderId="0" xfId="21" applyFont="1"/>
    <xf numFmtId="182" fontId="28" fillId="0" borderId="1" xfId="21" applyNumberFormat="1" applyFont="1" applyFill="1" applyBorder="1" applyAlignment="1">
      <alignment horizontal="left"/>
    </xf>
    <xf numFmtId="188" fontId="44" fillId="0" borderId="0" xfId="21" applyFont="1" applyFill="1"/>
    <xf numFmtId="182" fontId="20" fillId="0" borderId="1" xfId="21" applyNumberFormat="1" applyFont="1" applyFill="1" applyBorder="1" applyAlignment="1">
      <alignment horizontal="left"/>
    </xf>
    <xf numFmtId="166" fontId="42" fillId="0" borderId="0" xfId="21" applyNumberFormat="1" applyFont="1"/>
    <xf numFmtId="2" fontId="42" fillId="0" borderId="0" xfId="21" applyNumberFormat="1" applyFont="1" applyFill="1"/>
    <xf numFmtId="0" fontId="28" fillId="4" borderId="1" xfId="28" applyFont="1" applyFill="1" applyBorder="1" applyAlignment="1">
      <alignment horizontal="center" vertical="center" wrapText="1"/>
    </xf>
    <xf numFmtId="166" fontId="42" fillId="0" borderId="0" xfId="21" applyNumberFormat="1" applyFont="1" applyFill="1"/>
    <xf numFmtId="182" fontId="28" fillId="0" borderId="11" xfId="21" applyNumberFormat="1" applyFont="1" applyFill="1" applyBorder="1" applyAlignment="1">
      <alignment horizontal="left"/>
    </xf>
    <xf numFmtId="3" fontId="28" fillId="0" borderId="11" xfId="21" applyNumberFormat="1" applyFont="1" applyBorder="1" applyAlignment="1"/>
    <xf numFmtId="3" fontId="28" fillId="0" borderId="11" xfId="23" applyNumberFormat="1" applyFont="1" applyBorder="1" applyAlignment="1"/>
    <xf numFmtId="17" fontId="51" fillId="0" borderId="1" xfId="21" applyNumberFormat="1" applyFont="1" applyFill="1" applyBorder="1" applyAlignment="1">
      <alignment horizontal="left" vertical="center"/>
    </xf>
    <xf numFmtId="17" fontId="45" fillId="0" borderId="1" xfId="21" applyNumberFormat="1" applyFont="1" applyFill="1" applyBorder="1" applyAlignment="1">
      <alignment horizontal="left" vertical="center"/>
    </xf>
    <xf numFmtId="3" fontId="45" fillId="0" borderId="1" xfId="23" applyNumberFormat="1" applyFont="1" applyFill="1" applyBorder="1" applyAlignment="1"/>
    <xf numFmtId="17" fontId="45" fillId="0" borderId="0" xfId="21" applyNumberFormat="1" applyFont="1" applyFill="1" applyBorder="1" applyAlignment="1">
      <alignment horizontal="left" vertical="center"/>
    </xf>
    <xf numFmtId="3" fontId="45" fillId="0" borderId="0" xfId="23" applyNumberFormat="1" applyFont="1" applyFill="1" applyBorder="1" applyAlignment="1"/>
    <xf numFmtId="17" fontId="45" fillId="0" borderId="0" xfId="21" applyNumberFormat="1" applyFont="1" applyBorder="1" applyAlignment="1">
      <alignment horizontal="left" vertical="center"/>
    </xf>
    <xf numFmtId="3" fontId="45" fillId="0" borderId="0" xfId="23" applyNumberFormat="1" applyFont="1" applyBorder="1" applyAlignment="1"/>
    <xf numFmtId="177" fontId="45" fillId="0" borderId="0" xfId="23" applyNumberFormat="1" applyFont="1" applyBorder="1" applyAlignment="1"/>
    <xf numFmtId="3" fontId="45" fillId="0" borderId="0" xfId="21" applyNumberFormat="1" applyFont="1" applyFill="1" applyBorder="1" applyAlignment="1"/>
    <xf numFmtId="2" fontId="42" fillId="0" borderId="0" xfId="21" applyNumberFormat="1" applyFont="1"/>
    <xf numFmtId="2" fontId="33" fillId="0" borderId="1" xfId="0" applyNumberFormat="1" applyFont="1" applyBorder="1" applyAlignment="1">
      <alignment vertical="top"/>
    </xf>
    <xf numFmtId="166" fontId="13" fillId="0" borderId="0" xfId="0" applyNumberFormat="1" applyFont="1" applyFill="1" applyBorder="1" applyAlignment="1">
      <alignment vertical="top"/>
    </xf>
    <xf numFmtId="165" fontId="12" fillId="0" borderId="8" xfId="0" applyNumberFormat="1" applyFont="1" applyFill="1" applyBorder="1" applyAlignment="1">
      <alignment horizontal="right" vertical="center"/>
    </xf>
    <xf numFmtId="165" fontId="14" fillId="0" borderId="8" xfId="0" applyNumberFormat="1" applyFont="1" applyFill="1" applyBorder="1" applyAlignment="1">
      <alignment horizontal="right" vertical="center"/>
    </xf>
    <xf numFmtId="180" fontId="12" fillId="2" borderId="5" xfId="0" applyNumberFormat="1" applyFont="1" applyFill="1" applyBorder="1" applyAlignment="1">
      <alignment horizontal="right"/>
    </xf>
    <xf numFmtId="0" fontId="0" fillId="0" borderId="0" xfId="0" applyNumberFormat="1" applyFont="1" applyFill="1" applyBorder="1" applyAlignment="1"/>
    <xf numFmtId="195" fontId="51" fillId="0" borderId="8" xfId="19" applyFont="1" applyBorder="1" applyAlignment="1">
      <alignment vertical="top" wrapText="1"/>
    </xf>
    <xf numFmtId="195" fontId="51" fillId="0" borderId="14" xfId="19" applyFont="1" applyBorder="1" applyAlignment="1">
      <alignment vertical="top" wrapText="1"/>
    </xf>
    <xf numFmtId="195" fontId="38" fillId="0" borderId="14" xfId="19" applyFont="1" applyBorder="1" applyAlignment="1">
      <alignment vertical="top" wrapText="1"/>
    </xf>
    <xf numFmtId="0" fontId="8" fillId="0" borderId="15" xfId="10" applyFont="1" applyFill="1" applyBorder="1" applyAlignment="1">
      <alignment vertical="top" wrapText="1"/>
    </xf>
    <xf numFmtId="0" fontId="0" fillId="0" borderId="0" xfId="0" applyAlignment="1">
      <alignment vertical="top"/>
    </xf>
    <xf numFmtId="0" fontId="8" fillId="0" borderId="14" xfId="10" applyFont="1" applyFill="1" applyBorder="1" applyAlignment="1">
      <alignment vertical="top" wrapText="1"/>
    </xf>
    <xf numFmtId="191" fontId="38" fillId="0" borderId="1" xfId="14" applyNumberFormat="1" applyFont="1" applyFill="1" applyBorder="1" applyAlignment="1">
      <alignment horizontal="right" vertical="top" wrapText="1"/>
    </xf>
    <xf numFmtId="166" fontId="38" fillId="0" borderId="1" xfId="19" applyNumberFormat="1" applyFont="1" applyFill="1" applyBorder="1" applyAlignment="1">
      <alignment horizontal="right" vertical="top" wrapText="1"/>
    </xf>
    <xf numFmtId="0" fontId="51" fillId="0" borderId="4" xfId="10" applyFont="1" applyFill="1" applyBorder="1" applyAlignment="1">
      <alignment vertical="top" wrapText="1"/>
    </xf>
    <xf numFmtId="166" fontId="38" fillId="0" borderId="16" xfId="14" applyNumberFormat="1" applyFont="1" applyFill="1" applyBorder="1" applyAlignment="1">
      <alignment horizontal="right" vertical="top" wrapText="1"/>
    </xf>
    <xf numFmtId="166" fontId="38" fillId="0" borderId="4" xfId="14" applyNumberFormat="1" applyFont="1" applyFill="1" applyBorder="1" applyAlignment="1">
      <alignment horizontal="right" vertical="top" wrapText="1"/>
    </xf>
    <xf numFmtId="166" fontId="38" fillId="0" borderId="12" xfId="14" applyNumberFormat="1" applyFont="1" applyFill="1" applyBorder="1" applyAlignment="1">
      <alignment horizontal="right" vertical="top" wrapText="1"/>
    </xf>
    <xf numFmtId="166" fontId="38" fillId="0" borderId="17" xfId="14" applyNumberFormat="1" applyFont="1" applyFill="1" applyBorder="1" applyAlignment="1">
      <alignment horizontal="right" vertical="top" wrapText="1"/>
    </xf>
    <xf numFmtId="191" fontId="38" fillId="0" borderId="12" xfId="14" applyNumberFormat="1" applyFont="1" applyFill="1" applyBorder="1" applyAlignment="1">
      <alignment horizontal="right" vertical="top" wrapText="1"/>
    </xf>
    <xf numFmtId="191" fontId="38" fillId="0" borderId="17" xfId="14" applyNumberFormat="1" applyFont="1" applyFill="1" applyBorder="1" applyAlignment="1">
      <alignment horizontal="right" vertical="top" wrapText="1"/>
    </xf>
    <xf numFmtId="191" fontId="38" fillId="0" borderId="17" xfId="7" applyNumberFormat="1" applyFont="1" applyFill="1" applyBorder="1" applyAlignment="1">
      <alignment horizontal="right" vertical="top" wrapText="1"/>
    </xf>
    <xf numFmtId="0" fontId="51" fillId="0" borderId="8" xfId="10" applyFont="1" applyFill="1" applyBorder="1" applyAlignment="1">
      <alignment vertical="top" wrapText="1"/>
    </xf>
    <xf numFmtId="0" fontId="51" fillId="0" borderId="14" xfId="10" applyFont="1" applyFill="1" applyBorder="1" applyAlignment="1">
      <alignment vertical="top" wrapText="1"/>
    </xf>
    <xf numFmtId="0" fontId="8" fillId="0" borderId="14" xfId="10" applyNumberFormat="1" applyFont="1" applyFill="1" applyBorder="1" applyAlignment="1">
      <alignment vertical="top"/>
    </xf>
    <xf numFmtId="0" fontId="8" fillId="0" borderId="15" xfId="10" applyNumberFormat="1" applyFont="1" applyFill="1" applyBorder="1" applyAlignment="1">
      <alignment vertical="top"/>
    </xf>
    <xf numFmtId="2" fontId="38" fillId="0" borderId="12" xfId="14" applyNumberFormat="1" applyFont="1" applyFill="1" applyBorder="1" applyAlignment="1">
      <alignment horizontal="right" vertical="top" wrapText="1"/>
    </xf>
    <xf numFmtId="2" fontId="38" fillId="0" borderId="17" xfId="14" applyNumberFormat="1" applyFont="1" applyFill="1" applyBorder="1" applyAlignment="1">
      <alignment horizontal="right" vertical="top" wrapText="1"/>
    </xf>
    <xf numFmtId="0" fontId="53" fillId="0" borderId="0" xfId="0" applyFont="1" applyAlignment="1">
      <alignment vertical="top" wrapText="1"/>
    </xf>
    <xf numFmtId="192" fontId="38" fillId="0" borderId="12" xfId="14" applyNumberFormat="1" applyFont="1" applyFill="1" applyBorder="1" applyAlignment="1">
      <alignment horizontal="right" vertical="top" wrapText="1"/>
    </xf>
    <xf numFmtId="192" fontId="38" fillId="0" borderId="17" xfId="14" applyNumberFormat="1" applyFont="1" applyFill="1" applyBorder="1" applyAlignment="1">
      <alignment horizontal="right" vertical="top" wrapText="1"/>
    </xf>
    <xf numFmtId="195" fontId="45" fillId="0" borderId="17" xfId="19" applyFont="1" applyBorder="1" applyAlignment="1">
      <alignment vertical="top"/>
    </xf>
    <xf numFmtId="191" fontId="38" fillId="0" borderId="12" xfId="14" applyNumberFormat="1" applyFont="1" applyFill="1" applyBorder="1" applyAlignment="1">
      <alignment horizontal="right" vertical="top"/>
    </xf>
    <xf numFmtId="191" fontId="38" fillId="0" borderId="17" xfId="14" applyNumberFormat="1" applyFont="1" applyFill="1" applyBorder="1" applyAlignment="1">
      <alignment horizontal="right" vertical="top"/>
    </xf>
    <xf numFmtId="2" fontId="38" fillId="0" borderId="12" xfId="14" applyNumberFormat="1" applyFont="1" applyFill="1" applyBorder="1" applyAlignment="1">
      <alignment horizontal="right" vertical="top"/>
    </xf>
    <xf numFmtId="2" fontId="38" fillId="0" borderId="17" xfId="14" applyNumberFormat="1" applyFont="1" applyFill="1" applyBorder="1" applyAlignment="1">
      <alignment horizontal="right" vertical="top"/>
    </xf>
    <xf numFmtId="3" fontId="38" fillId="0" borderId="12" xfId="7" applyNumberFormat="1" applyFont="1" applyFill="1" applyBorder="1" applyAlignment="1">
      <alignment horizontal="right" vertical="top" wrapText="1"/>
    </xf>
    <xf numFmtId="3" fontId="38" fillId="0" borderId="17" xfId="7" applyNumberFormat="1" applyFont="1" applyFill="1" applyBorder="1" applyAlignment="1">
      <alignment horizontal="right" vertical="top" wrapText="1"/>
    </xf>
    <xf numFmtId="3" fontId="38" fillId="0" borderId="4" xfId="7" applyNumberFormat="1" applyFont="1" applyFill="1" applyBorder="1" applyAlignment="1">
      <alignment horizontal="right" vertical="top" wrapText="1"/>
    </xf>
    <xf numFmtId="165" fontId="13" fillId="0" borderId="0" xfId="0" applyNumberFormat="1" applyFont="1" applyFill="1" applyBorder="1" applyAlignment="1">
      <alignment vertical="top"/>
    </xf>
    <xf numFmtId="191" fontId="38" fillId="0" borderId="12" xfId="7" applyNumberFormat="1" applyFont="1" applyFill="1" applyBorder="1" applyAlignment="1">
      <alignment horizontal="right" vertical="top" wrapText="1"/>
    </xf>
    <xf numFmtId="191" fontId="38" fillId="0" borderId="18" xfId="14" applyNumberFormat="1" applyFont="1" applyFill="1" applyBorder="1" applyAlignment="1">
      <alignment horizontal="right" vertical="top" wrapText="1"/>
    </xf>
    <xf numFmtId="191" fontId="38" fillId="0" borderId="11" xfId="14" applyNumberFormat="1" applyFont="1" applyFill="1" applyBorder="1" applyAlignment="1">
      <alignment horizontal="right" vertical="top" wrapText="1"/>
    </xf>
    <xf numFmtId="187" fontId="38" fillId="0" borderId="16" xfId="1" applyNumberFormat="1" applyFont="1" applyFill="1" applyBorder="1" applyAlignment="1">
      <alignment horizontal="right" vertical="top" wrapText="1"/>
    </xf>
    <xf numFmtId="187" fontId="38" fillId="0" borderId="4" xfId="1" applyNumberFormat="1" applyFont="1" applyFill="1" applyBorder="1" applyAlignment="1">
      <alignment horizontal="right" vertical="top" wrapText="1"/>
    </xf>
    <xf numFmtId="193" fontId="38" fillId="0" borderId="12" xfId="7" applyNumberFormat="1" applyFont="1" applyFill="1" applyBorder="1" applyAlignment="1">
      <alignment horizontal="right" vertical="top" wrapText="1"/>
    </xf>
    <xf numFmtId="193" fontId="38" fillId="0" borderId="17" xfId="7" applyNumberFormat="1" applyFont="1" applyFill="1" applyBorder="1" applyAlignment="1">
      <alignment horizontal="right" vertical="top" wrapText="1"/>
    </xf>
    <xf numFmtId="1" fontId="38" fillId="0" borderId="12" xfId="14" applyNumberFormat="1" applyFont="1" applyFill="1" applyBorder="1" applyAlignment="1">
      <alignment horizontal="right" vertical="top" wrapText="1"/>
    </xf>
    <xf numFmtId="1" fontId="38" fillId="0" borderId="17" xfId="14" applyNumberFormat="1" applyFont="1" applyFill="1" applyBorder="1" applyAlignment="1">
      <alignment horizontal="right" vertical="top" wrapText="1"/>
    </xf>
    <xf numFmtId="1" fontId="38" fillId="0" borderId="4" xfId="14" applyNumberFormat="1" applyFont="1" applyFill="1" applyBorder="1" applyAlignment="1">
      <alignment horizontal="right" vertical="top" wrapText="1"/>
    </xf>
    <xf numFmtId="194" fontId="38" fillId="0" borderId="4" xfId="7" applyNumberFormat="1" applyFont="1" applyFill="1" applyBorder="1" applyAlignment="1">
      <alignment horizontal="right" vertical="top" wrapText="1"/>
    </xf>
    <xf numFmtId="193" fontId="38" fillId="0" borderId="0" xfId="7" applyNumberFormat="1" applyFont="1" applyFill="1" applyBorder="1" applyAlignment="1">
      <alignment horizontal="right" vertical="top" wrapText="1"/>
    </xf>
    <xf numFmtId="193" fontId="38" fillId="0" borderId="11" xfId="7" applyNumberFormat="1" applyFont="1" applyFill="1" applyBorder="1" applyAlignment="1">
      <alignment horizontal="right" vertical="top" wrapText="1"/>
    </xf>
    <xf numFmtId="166" fontId="38" fillId="0" borderId="0" xfId="14" applyNumberFormat="1" applyFont="1" applyFill="1" applyBorder="1" applyAlignment="1">
      <alignment horizontal="right" vertical="top" wrapText="1"/>
    </xf>
    <xf numFmtId="166" fontId="38" fillId="0" borderId="11" xfId="14" applyNumberFormat="1" applyFont="1" applyFill="1" applyBorder="1" applyAlignment="1">
      <alignment horizontal="right" vertical="top" wrapText="1"/>
    </xf>
    <xf numFmtId="187" fontId="38" fillId="0" borderId="12" xfId="1" applyNumberFormat="1" applyFont="1" applyFill="1" applyBorder="1" applyAlignment="1">
      <alignment horizontal="right" vertical="top" wrapText="1"/>
    </xf>
    <xf numFmtId="187" fontId="38" fillId="0" borderId="17" xfId="1" applyNumberFormat="1" applyFont="1" applyFill="1" applyBorder="1" applyAlignment="1">
      <alignment horizontal="right" vertical="top" wrapText="1"/>
    </xf>
    <xf numFmtId="187" fontId="38" fillId="0" borderId="18" xfId="1" applyNumberFormat="1" applyFont="1" applyFill="1" applyBorder="1" applyAlignment="1">
      <alignment horizontal="right" vertical="top" wrapText="1"/>
    </xf>
    <xf numFmtId="187" fontId="38" fillId="0" borderId="11" xfId="1" applyNumberFormat="1" applyFont="1" applyFill="1" applyBorder="1" applyAlignment="1">
      <alignment horizontal="right" vertical="top" wrapText="1"/>
    </xf>
    <xf numFmtId="195" fontId="36" fillId="0" borderId="0" xfId="19" applyFont="1" applyAlignment="1">
      <alignment horizontal="left" vertical="top" wrapText="1"/>
    </xf>
    <xf numFmtId="0" fontId="8" fillId="0" borderId="0" xfId="10" applyNumberFormat="1" applyFont="1" applyFill="1" applyBorder="1" applyAlignment="1">
      <alignment vertical="top" wrapText="1"/>
    </xf>
    <xf numFmtId="195" fontId="35" fillId="0" borderId="0" xfId="19" applyFont="1" applyAlignment="1">
      <alignment horizontal="left" vertical="top"/>
    </xf>
    <xf numFmtId="195" fontId="35" fillId="0" borderId="0" xfId="19" applyFont="1" applyAlignment="1">
      <alignment horizontal="left" vertical="top" wrapText="1"/>
    </xf>
    <xf numFmtId="195" fontId="51" fillId="0" borderId="0" xfId="19" applyFont="1" applyAlignment="1">
      <alignment vertical="top"/>
    </xf>
    <xf numFmtId="195" fontId="36" fillId="0" borderId="0" xfId="19" applyFont="1" applyAlignment="1">
      <alignment vertical="top" wrapText="1"/>
    </xf>
    <xf numFmtId="195" fontId="54" fillId="0" borderId="0" xfId="19" applyFont="1" applyAlignment="1">
      <alignment vertical="top" wrapText="1"/>
    </xf>
    <xf numFmtId="0" fontId="53" fillId="0" borderId="48" xfId="0" applyFont="1" applyBorder="1" applyAlignment="1">
      <alignment vertical="top" wrapText="1"/>
    </xf>
    <xf numFmtId="0" fontId="0" fillId="0" borderId="48" xfId="0" applyNumberFormat="1" applyFont="1" applyFill="1" applyBorder="1" applyAlignment="1">
      <alignment vertical="top"/>
    </xf>
    <xf numFmtId="165" fontId="13" fillId="0" borderId="48" xfId="0" applyNumberFormat="1" applyFont="1" applyFill="1" applyBorder="1" applyAlignment="1">
      <alignment vertical="top"/>
    </xf>
    <xf numFmtId="193" fontId="38" fillId="0" borderId="18" xfId="7" applyNumberFormat="1" applyFont="1" applyFill="1" applyBorder="1" applyAlignment="1">
      <alignment horizontal="right" vertical="top" wrapText="1"/>
    </xf>
    <xf numFmtId="0" fontId="22" fillId="0" borderId="0" xfId="0" applyNumberFormat="1" applyFont="1" applyFill="1" applyBorder="1" applyAlignment="1">
      <alignment vertical="top"/>
    </xf>
    <xf numFmtId="0" fontId="52" fillId="0" borderId="1" xfId="0" applyFont="1" applyFill="1" applyBorder="1" applyAlignment="1">
      <alignment horizontal="center" vertical="top"/>
    </xf>
    <xf numFmtId="0" fontId="52" fillId="0" borderId="1" xfId="0" applyFont="1" applyFill="1" applyBorder="1" applyAlignment="1">
      <alignment horizontal="center" vertical="top" wrapText="1"/>
    </xf>
    <xf numFmtId="187" fontId="52" fillId="0" borderId="1" xfId="1" applyNumberFormat="1" applyFont="1" applyBorder="1" applyAlignment="1">
      <alignment horizontal="left" vertical="top"/>
    </xf>
    <xf numFmtId="1" fontId="13" fillId="0" borderId="1" xfId="0" applyNumberFormat="1" applyFont="1" applyFill="1" applyBorder="1" applyAlignment="1">
      <alignment vertical="top"/>
    </xf>
    <xf numFmtId="187" fontId="13" fillId="0" borderId="1" xfId="1" applyNumberFormat="1" applyFont="1" applyFill="1" applyBorder="1" applyAlignment="1">
      <alignment vertical="top"/>
    </xf>
    <xf numFmtId="187" fontId="13" fillId="0" borderId="1" xfId="1" applyNumberFormat="1" applyFont="1" applyBorder="1" applyAlignment="1">
      <alignment horizontal="center" vertical="top"/>
    </xf>
    <xf numFmtId="187" fontId="13" fillId="0" borderId="1" xfId="1" applyNumberFormat="1" applyFont="1" applyBorder="1" applyAlignment="1">
      <alignment horizontal="center" vertical="top" wrapText="1"/>
    </xf>
    <xf numFmtId="1" fontId="70" fillId="0" borderId="1" xfId="0" applyNumberFormat="1" applyFont="1" applyFill="1" applyBorder="1" applyAlignment="1">
      <alignment vertical="top"/>
    </xf>
    <xf numFmtId="187" fontId="52" fillId="0" borderId="1" xfId="1" applyNumberFormat="1" applyFont="1" applyBorder="1" applyAlignment="1">
      <alignment horizontal="left" vertical="top" wrapText="1"/>
    </xf>
    <xf numFmtId="187" fontId="38" fillId="0" borderId="1" xfId="1" applyNumberFormat="1" applyFont="1" applyFill="1" applyBorder="1" applyAlignment="1">
      <alignment horizontal="center" vertical="top" wrapText="1"/>
    </xf>
    <xf numFmtId="187" fontId="38" fillId="0" borderId="1" xfId="1" applyNumberFormat="1" applyFont="1" applyFill="1" applyBorder="1" applyAlignment="1">
      <alignment vertical="top"/>
    </xf>
    <xf numFmtId="187" fontId="52" fillId="0" borderId="1" xfId="1" applyNumberFormat="1" applyFont="1" applyFill="1" applyBorder="1" applyAlignment="1">
      <alignment horizontal="left" vertical="top"/>
    </xf>
    <xf numFmtId="187" fontId="13" fillId="0" borderId="1" xfId="1" applyNumberFormat="1" applyFont="1" applyFill="1" applyBorder="1" applyAlignment="1">
      <alignment horizontal="center" vertical="top"/>
    </xf>
    <xf numFmtId="1" fontId="38" fillId="0" borderId="1" xfId="0" applyNumberFormat="1" applyFont="1" applyFill="1" applyBorder="1" applyAlignment="1">
      <alignment vertical="top"/>
    </xf>
    <xf numFmtId="187" fontId="52" fillId="0" borderId="1" xfId="1" applyNumberFormat="1" applyFont="1" applyFill="1" applyBorder="1" applyAlignment="1">
      <alignment horizontal="left" vertical="top" wrapText="1"/>
    </xf>
    <xf numFmtId="0" fontId="13" fillId="0" borderId="1" xfId="0" applyFont="1" applyFill="1" applyBorder="1" applyAlignment="1">
      <alignment horizontal="right" vertical="top"/>
    </xf>
    <xf numFmtId="187" fontId="38" fillId="0" borderId="1" xfId="1" applyNumberFormat="1" applyFont="1" applyFill="1" applyBorder="1" applyAlignment="1">
      <alignment horizontal="center" vertical="top"/>
    </xf>
    <xf numFmtId="187" fontId="38" fillId="0" borderId="1" xfId="1" applyNumberFormat="1" applyFont="1" applyFill="1" applyBorder="1" applyAlignment="1">
      <alignment horizontal="right" vertical="top"/>
    </xf>
    <xf numFmtId="187" fontId="13" fillId="0" borderId="1" xfId="1" applyNumberFormat="1" applyFont="1" applyFill="1" applyBorder="1" applyAlignment="1">
      <alignment horizontal="center" vertical="top" wrapText="1"/>
    </xf>
    <xf numFmtId="187" fontId="71" fillId="0" borderId="1" xfId="1" applyNumberFormat="1" applyFont="1" applyFill="1" applyBorder="1" applyAlignment="1">
      <alignment vertical="top"/>
    </xf>
    <xf numFmtId="0" fontId="17" fillId="0" borderId="0" xfId="0" applyNumberFormat="1" applyFont="1" applyFill="1" applyBorder="1" applyAlignment="1">
      <alignment horizontal="left" vertical="top"/>
    </xf>
    <xf numFmtId="187" fontId="0" fillId="0" borderId="0" xfId="1" applyNumberFormat="1" applyFont="1" applyFill="1" applyBorder="1" applyAlignment="1">
      <alignment vertical="top"/>
    </xf>
    <xf numFmtId="168" fontId="12" fillId="0" borderId="1" xfId="0" applyNumberFormat="1" applyFont="1" applyFill="1" applyBorder="1" applyAlignment="1">
      <alignment horizontal="right" vertical="top"/>
    </xf>
    <xf numFmtId="182" fontId="14" fillId="0" borderId="1" xfId="0" applyNumberFormat="1" applyFont="1" applyFill="1" applyBorder="1" applyAlignment="1">
      <alignment horizontal="left" vertical="top"/>
    </xf>
    <xf numFmtId="202" fontId="14" fillId="0" borderId="1" xfId="0" applyNumberFormat="1" applyFont="1" applyFill="1" applyBorder="1" applyAlignment="1">
      <alignment horizontal="right" vertical="top"/>
    </xf>
    <xf numFmtId="0" fontId="13" fillId="0" borderId="1" xfId="0" applyFont="1" applyFill="1" applyBorder="1" applyAlignment="1">
      <alignment horizontal="right" vertical="top" wrapText="1"/>
    </xf>
    <xf numFmtId="1" fontId="13" fillId="0" borderId="1" xfId="1" applyNumberFormat="1" applyFont="1" applyFill="1" applyBorder="1" applyAlignment="1">
      <alignment horizontal="right" vertical="top" wrapText="1"/>
    </xf>
    <xf numFmtId="0" fontId="14" fillId="2" borderId="1" xfId="0" applyFont="1" applyFill="1" applyBorder="1" applyAlignment="1">
      <alignment vertical="top"/>
    </xf>
    <xf numFmtId="1" fontId="13" fillId="0" borderId="1" xfId="0" applyNumberFormat="1" applyFont="1" applyFill="1" applyBorder="1" applyAlignment="1">
      <alignment horizontal="right" vertical="top" wrapText="1"/>
    </xf>
    <xf numFmtId="0" fontId="13" fillId="0" borderId="1" xfId="0" applyNumberFormat="1" applyFont="1" applyFill="1" applyBorder="1" applyAlignment="1">
      <alignment vertical="top"/>
    </xf>
    <xf numFmtId="0" fontId="14" fillId="0" borderId="0" xfId="0" applyFont="1" applyFill="1" applyAlignment="1">
      <alignment horizontal="left" vertical="top" wrapText="1"/>
    </xf>
    <xf numFmtId="165" fontId="14" fillId="0" borderId="0" xfId="0" applyNumberFormat="1" applyFont="1" applyFill="1" applyAlignment="1">
      <alignment horizontal="left" vertical="top" wrapText="1"/>
    </xf>
    <xf numFmtId="0" fontId="5" fillId="0" borderId="0" xfId="0" applyFont="1" applyFill="1" applyBorder="1" applyAlignment="1">
      <alignment horizontal="center" vertical="top" wrapText="1"/>
    </xf>
    <xf numFmtId="187" fontId="31" fillId="0" borderId="0" xfId="1" applyNumberFormat="1" applyFont="1" applyFill="1" applyAlignment="1">
      <alignment horizontal="center" vertical="top"/>
    </xf>
    <xf numFmtId="3" fontId="46" fillId="0" borderId="0" xfId="0" applyNumberFormat="1" applyFont="1" applyFill="1" applyBorder="1" applyAlignment="1">
      <alignment horizontal="right" vertical="center"/>
    </xf>
    <xf numFmtId="176" fontId="13" fillId="0" borderId="0" xfId="0" applyNumberFormat="1" applyFont="1" applyFill="1" applyBorder="1" applyAlignment="1"/>
    <xf numFmtId="0" fontId="14" fillId="0" borderId="0" xfId="0" applyFont="1" applyFill="1" applyAlignment="1">
      <alignment horizontal="left" vertical="top" wrapText="1"/>
    </xf>
    <xf numFmtId="175" fontId="12" fillId="0" borderId="1" xfId="0" applyNumberFormat="1" applyFont="1" applyFill="1" applyBorder="1" applyAlignment="1">
      <alignment horizontal="right"/>
    </xf>
    <xf numFmtId="49" fontId="6" fillId="0" borderId="0" xfId="0" applyNumberFormat="1" applyFont="1" applyFill="1" applyAlignment="1">
      <alignment horizontal="left" vertical="top"/>
    </xf>
    <xf numFmtId="49" fontId="6" fillId="0" borderId="53" xfId="0" applyNumberFormat="1" applyFont="1" applyFill="1" applyBorder="1" applyAlignment="1">
      <alignment horizontal="left"/>
    </xf>
    <xf numFmtId="49" fontId="6" fillId="0" borderId="22" xfId="0" applyNumberFormat="1" applyFont="1" applyFill="1" applyBorder="1" applyAlignment="1">
      <alignment horizontal="left" vertical="center"/>
    </xf>
    <xf numFmtId="49" fontId="6" fillId="0" borderId="5"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7" fillId="0" borderId="59" xfId="0" applyNumberFormat="1" applyFont="1" applyFill="1" applyBorder="1" applyAlignment="1">
      <alignment horizontal="left"/>
    </xf>
    <xf numFmtId="184" fontId="32" fillId="0" borderId="1" xfId="1" applyNumberFormat="1" applyFont="1" applyFill="1" applyBorder="1"/>
    <xf numFmtId="170" fontId="7" fillId="0" borderId="5" xfId="0" applyNumberFormat="1" applyFont="1" applyFill="1" applyBorder="1" applyAlignment="1">
      <alignment horizontal="right"/>
    </xf>
    <xf numFmtId="3" fontId="7" fillId="0" borderId="5" xfId="0" applyNumberFormat="1" applyFont="1" applyFill="1" applyBorder="1" applyAlignment="1">
      <alignment horizontal="right"/>
    </xf>
    <xf numFmtId="3" fontId="32" fillId="0" borderId="62" xfId="1" applyNumberFormat="1" applyFont="1" applyFill="1" applyBorder="1" applyAlignment="1">
      <alignment horizontal="right" vertical="center"/>
    </xf>
    <xf numFmtId="3" fontId="32" fillId="0" borderId="63" xfId="1" applyNumberFormat="1" applyFont="1" applyFill="1" applyBorder="1" applyAlignment="1">
      <alignment horizontal="right" vertical="center"/>
    </xf>
    <xf numFmtId="49" fontId="7" fillId="0" borderId="64" xfId="0" applyNumberFormat="1" applyFont="1" applyFill="1" applyBorder="1" applyAlignment="1">
      <alignment horizontal="left"/>
    </xf>
    <xf numFmtId="3" fontId="32" fillId="0" borderId="65" xfId="1" applyNumberFormat="1" applyFont="1" applyFill="1" applyBorder="1" applyAlignment="1">
      <alignment horizontal="right" vertical="center"/>
    </xf>
    <xf numFmtId="3" fontId="32" fillId="0" borderId="1" xfId="1" applyNumberFormat="1" applyFont="1" applyFill="1" applyBorder="1" applyAlignment="1">
      <alignment horizontal="right" vertical="center"/>
    </xf>
    <xf numFmtId="3" fontId="7" fillId="0" borderId="66" xfId="0" applyNumberFormat="1" applyFont="1" applyFill="1" applyBorder="1" applyAlignment="1">
      <alignment horizontal="right"/>
    </xf>
    <xf numFmtId="49" fontId="6" fillId="0" borderId="67" xfId="0" applyNumberFormat="1" applyFont="1" applyFill="1" applyBorder="1" applyAlignment="1">
      <alignment horizontal="left"/>
    </xf>
    <xf numFmtId="0" fontId="32" fillId="0" borderId="0" xfId="0" applyFont="1" applyFill="1" applyAlignment="1">
      <alignment horizontal="left" wrapText="1"/>
    </xf>
    <xf numFmtId="2" fontId="32" fillId="0" borderId="0" xfId="0" applyNumberFormat="1" applyFont="1" applyFill="1" applyAlignment="1">
      <alignment horizontal="right" wrapText="1"/>
    </xf>
    <xf numFmtId="2" fontId="32" fillId="0" borderId="0" xfId="0" applyNumberFormat="1" applyFont="1" applyFill="1" applyAlignment="1">
      <alignment horizontal="right"/>
    </xf>
    <xf numFmtId="0" fontId="32" fillId="0" borderId="0" xfId="0" applyFont="1" applyFill="1" applyAlignment="1">
      <alignment horizontal="center" wrapText="1"/>
    </xf>
    <xf numFmtId="0" fontId="9" fillId="0" borderId="0" xfId="0" applyFont="1" applyFill="1"/>
    <xf numFmtId="0" fontId="32" fillId="0" borderId="0" xfId="0" applyFont="1" applyFill="1"/>
    <xf numFmtId="0" fontId="9" fillId="0" borderId="0" xfId="0" applyFont="1" applyFill="1" applyBorder="1" applyAlignment="1">
      <alignment wrapText="1"/>
    </xf>
    <xf numFmtId="0" fontId="9" fillId="5" borderId="0" xfId="0" applyFont="1" applyFill="1" applyAlignment="1"/>
    <xf numFmtId="0" fontId="9" fillId="0" borderId="0" xfId="0" applyFont="1" applyFill="1" applyAlignment="1"/>
    <xf numFmtId="184" fontId="6" fillId="0" borderId="5" xfId="1" applyNumberFormat="1" applyFont="1" applyFill="1" applyBorder="1" applyAlignment="1">
      <alignment horizontal="right"/>
    </xf>
    <xf numFmtId="184" fontId="6" fillId="0" borderId="68" xfId="0" applyNumberFormat="1" applyFont="1" applyFill="1" applyBorder="1" applyAlignment="1">
      <alignment horizontal="right"/>
    </xf>
    <xf numFmtId="184" fontId="6" fillId="0" borderId="68" xfId="1" applyNumberFormat="1" applyFont="1" applyFill="1" applyBorder="1" applyAlignment="1">
      <alignment horizontal="right"/>
    </xf>
    <xf numFmtId="184" fontId="7" fillId="0" borderId="5" xfId="1" applyNumberFormat="1" applyFont="1" applyFill="1" applyBorder="1" applyAlignment="1">
      <alignment horizontal="right"/>
    </xf>
    <xf numFmtId="184" fontId="7" fillId="0" borderId="21" xfId="1" applyNumberFormat="1" applyFont="1" applyFill="1" applyBorder="1" applyAlignment="1">
      <alignment horizontal="right"/>
    </xf>
    <xf numFmtId="166" fontId="38" fillId="0" borderId="18" xfId="14" applyNumberFormat="1" applyFont="1" applyFill="1" applyBorder="1" applyAlignment="1">
      <alignment horizontal="right" vertical="top" wrapText="1"/>
    </xf>
    <xf numFmtId="49" fontId="56" fillId="2" borderId="72" xfId="0" applyNumberFormat="1" applyFont="1" applyFill="1" applyBorder="1" applyAlignment="1">
      <alignment horizontal="center"/>
    </xf>
    <xf numFmtId="49" fontId="29" fillId="2" borderId="72" xfId="0" applyNumberFormat="1" applyFont="1" applyFill="1" applyBorder="1" applyAlignment="1">
      <alignment horizontal="left"/>
    </xf>
    <xf numFmtId="0" fontId="72" fillId="0" borderId="0" xfId="0" applyNumberFormat="1" applyFont="1" applyFill="1" applyBorder="1" applyAlignment="1"/>
    <xf numFmtId="17" fontId="22" fillId="0" borderId="61" xfId="0" applyNumberFormat="1" applyFont="1" applyFill="1" applyBorder="1" applyAlignment="1">
      <alignment horizontal="center" vertical="center"/>
    </xf>
    <xf numFmtId="0" fontId="13" fillId="0" borderId="61" xfId="0" applyFont="1" applyFill="1" applyBorder="1"/>
    <xf numFmtId="203" fontId="13" fillId="0" borderId="61" xfId="0" applyNumberFormat="1" applyFont="1" applyFill="1" applyBorder="1" applyAlignment="1">
      <alignment horizontal="right"/>
    </xf>
    <xf numFmtId="0" fontId="22" fillId="0" borderId="61" xfId="0" applyFont="1" applyFill="1" applyBorder="1"/>
    <xf numFmtId="203" fontId="22" fillId="0" borderId="61" xfId="0" applyNumberFormat="1" applyFont="1" applyFill="1" applyBorder="1" applyAlignment="1">
      <alignment horizontal="right"/>
    </xf>
    <xf numFmtId="0" fontId="4" fillId="0" borderId="0" xfId="0" applyFont="1" applyFill="1" applyAlignment="1">
      <alignment vertical="center"/>
    </xf>
    <xf numFmtId="195" fontId="45" fillId="0" borderId="17" xfId="19" applyFont="1" applyBorder="1" applyAlignment="1">
      <alignment horizontal="right" vertical="top" wrapText="1"/>
    </xf>
    <xf numFmtId="195" fontId="45" fillId="0" borderId="71" xfId="19" applyFont="1" applyBorder="1" applyAlignment="1">
      <alignment horizontal="right" vertical="top" wrapText="1"/>
    </xf>
    <xf numFmtId="195" fontId="45" fillId="0" borderId="11" xfId="19" applyFont="1" applyBorder="1" applyAlignment="1">
      <alignment horizontal="right" vertical="top" wrapText="1"/>
    </xf>
    <xf numFmtId="187" fontId="38" fillId="0" borderId="73" xfId="1" applyNumberFormat="1" applyFont="1" applyFill="1" applyBorder="1" applyAlignment="1">
      <alignment horizontal="right" vertical="top" wrapText="1"/>
    </xf>
    <xf numFmtId="187" fontId="38" fillId="0" borderId="71" xfId="1" applyNumberFormat="1" applyFont="1" applyFill="1" applyBorder="1" applyAlignment="1">
      <alignment horizontal="right" vertical="top" wrapText="1"/>
    </xf>
    <xf numFmtId="0" fontId="38" fillId="0" borderId="71" xfId="0" applyFont="1" applyBorder="1" applyAlignment="1">
      <alignment horizontal="right" vertical="top" wrapText="1"/>
    </xf>
    <xf numFmtId="0" fontId="38" fillId="0" borderId="17" xfId="0" applyFont="1" applyBorder="1" applyAlignment="1">
      <alignment horizontal="right" vertical="top" wrapText="1"/>
    </xf>
    <xf numFmtId="0" fontId="38" fillId="0" borderId="11" xfId="0" applyFont="1" applyBorder="1" applyAlignment="1">
      <alignment horizontal="right" vertical="top" wrapText="1"/>
    </xf>
    <xf numFmtId="49" fontId="27" fillId="2" borderId="0" xfId="0" applyNumberFormat="1" applyFont="1" applyFill="1" applyAlignment="1">
      <alignment horizontal="left"/>
    </xf>
    <xf numFmtId="49" fontId="16" fillId="2" borderId="0" xfId="0" applyNumberFormat="1" applyFont="1" applyFill="1" applyAlignment="1">
      <alignment horizontal="left"/>
    </xf>
    <xf numFmtId="0" fontId="16" fillId="2"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6" fillId="2" borderId="4" xfId="0" applyFont="1" applyFill="1" applyBorder="1" applyAlignment="1">
      <alignment vertical="center" wrapText="1"/>
    </xf>
    <xf numFmtId="0" fontId="21" fillId="0" borderId="11" xfId="0" applyNumberFormat="1" applyFont="1" applyFill="1" applyBorder="1" applyAlignment="1">
      <alignment vertical="center" wrapText="1"/>
    </xf>
    <xf numFmtId="49" fontId="16" fillId="2" borderId="4"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49" fontId="12" fillId="2" borderId="0" xfId="0" applyNumberFormat="1" applyFont="1" applyFill="1" applyAlignment="1">
      <alignment horizontal="left" vertical="top"/>
    </xf>
    <xf numFmtId="49" fontId="12" fillId="2" borderId="7" xfId="0" applyNumberFormat="1" applyFont="1" applyFill="1" applyBorder="1" applyAlignment="1">
      <alignment horizontal="center" vertical="top" wrapText="1"/>
    </xf>
    <xf numFmtId="49" fontId="12" fillId="2" borderId="2" xfId="0" applyNumberFormat="1" applyFont="1" applyFill="1" applyBorder="1" applyAlignment="1">
      <alignment horizontal="center" vertical="top" wrapText="1"/>
    </xf>
    <xf numFmtId="49" fontId="12" fillId="2" borderId="6" xfId="0" applyNumberFormat="1" applyFont="1" applyFill="1" applyBorder="1" applyAlignment="1">
      <alignment horizontal="center" vertical="top" wrapText="1"/>
    </xf>
    <xf numFmtId="49" fontId="12" fillId="2" borderId="21" xfId="0" applyNumberFormat="1"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2" xfId="0" applyFont="1" applyFill="1" applyBorder="1" applyAlignment="1">
      <alignment horizontal="center" vertical="top" wrapText="1"/>
    </xf>
    <xf numFmtId="49" fontId="12" fillId="2" borderId="0" xfId="0" applyNumberFormat="1" applyFont="1" applyFill="1" applyAlignment="1">
      <alignment horizontal="left"/>
    </xf>
    <xf numFmtId="49" fontId="12" fillId="2" borderId="0" xfId="0" applyNumberFormat="1" applyFont="1" applyFill="1" applyAlignment="1">
      <alignment horizontal="left" vertical="center"/>
    </xf>
    <xf numFmtId="49" fontId="12" fillId="2" borderId="7"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6" xfId="0" applyNumberFormat="1" applyFont="1" applyFill="1" applyBorder="1" applyAlignment="1">
      <alignment horizontal="center" wrapText="1"/>
    </xf>
    <xf numFmtId="49" fontId="12" fillId="2" borderId="25" xfId="0" applyNumberFormat="1" applyFont="1" applyFill="1" applyBorder="1" applyAlignment="1">
      <alignment horizontal="center" wrapText="1"/>
    </xf>
    <xf numFmtId="49" fontId="12" fillId="2" borderId="21" xfId="0" applyNumberFormat="1" applyFont="1" applyFill="1" applyBorder="1" applyAlignment="1">
      <alignment horizontal="center" wrapText="1"/>
    </xf>
    <xf numFmtId="49" fontId="12" fillId="2" borderId="6" xfId="0" applyNumberFormat="1" applyFont="1" applyFill="1" applyBorder="1" applyAlignment="1">
      <alignment horizontal="center"/>
    </xf>
    <xf numFmtId="49" fontId="12" fillId="2" borderId="21" xfId="0" applyNumberFormat="1" applyFont="1" applyFill="1" applyBorder="1" applyAlignment="1">
      <alignment horizontal="center"/>
    </xf>
    <xf numFmtId="0" fontId="12" fillId="2" borderId="6" xfId="0" applyFont="1" applyFill="1" applyBorder="1" applyAlignment="1">
      <alignment horizontal="center" vertical="center" wrapText="1"/>
    </xf>
    <xf numFmtId="0" fontId="12" fillId="2" borderId="21" xfId="0"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top"/>
    </xf>
    <xf numFmtId="49" fontId="12" fillId="2" borderId="26" xfId="0" applyNumberFormat="1" applyFont="1" applyFill="1" applyBorder="1" applyAlignment="1">
      <alignment horizontal="center" vertical="top"/>
    </xf>
    <xf numFmtId="49" fontId="12" fillId="2" borderId="49" xfId="0" applyNumberFormat="1" applyFont="1" applyFill="1" applyBorder="1" applyAlignment="1">
      <alignment horizontal="center" vertical="top"/>
    </xf>
    <xf numFmtId="49" fontId="12" fillId="2" borderId="50" xfId="0" applyNumberFormat="1" applyFont="1" applyFill="1" applyBorder="1" applyAlignment="1">
      <alignment horizontal="center" vertical="top"/>
    </xf>
    <xf numFmtId="0" fontId="14" fillId="0" borderId="0" xfId="0" applyFont="1" applyFill="1" applyAlignment="1">
      <alignment horizontal="left" vertical="top" wrapText="1"/>
    </xf>
    <xf numFmtId="0" fontId="52" fillId="0" borderId="1" xfId="0" applyFont="1" applyBorder="1" applyAlignment="1">
      <alignment horizontal="center" vertical="top"/>
    </xf>
    <xf numFmtId="0" fontId="52" fillId="0" borderId="1" xfId="0" applyFont="1" applyFill="1" applyBorder="1" applyAlignment="1">
      <alignment horizontal="center" vertical="top" wrapText="1"/>
    </xf>
    <xf numFmtId="187" fontId="52" fillId="9" borderId="8" xfId="1" applyNumberFormat="1" applyFont="1" applyFill="1" applyBorder="1" applyAlignment="1">
      <alignment horizontal="center" vertical="top"/>
    </xf>
    <xf numFmtId="0" fontId="0" fillId="9" borderId="14" xfId="0" applyNumberFormat="1" applyFont="1" applyFill="1" applyBorder="1" applyAlignment="1">
      <alignment horizontal="center" vertical="top"/>
    </xf>
    <xf numFmtId="0" fontId="0" fillId="9" borderId="15" xfId="0" applyNumberFormat="1" applyFont="1" applyFill="1" applyBorder="1" applyAlignment="1">
      <alignment horizontal="center" vertical="top"/>
    </xf>
    <xf numFmtId="0" fontId="52" fillId="9" borderId="8" xfId="0" applyFont="1" applyFill="1" applyBorder="1" applyAlignment="1">
      <alignment horizontal="center" vertical="top"/>
    </xf>
    <xf numFmtId="49" fontId="12" fillId="0" borderId="0" xfId="0" applyNumberFormat="1" applyFont="1" applyFill="1" applyAlignment="1">
      <alignment horizontal="left" vertical="top" wrapText="1"/>
    </xf>
    <xf numFmtId="0" fontId="14" fillId="0" borderId="31" xfId="0" applyFont="1" applyFill="1" applyBorder="1" applyAlignment="1">
      <alignment horizontal="left" vertical="top" wrapText="1"/>
    </xf>
    <xf numFmtId="49" fontId="12" fillId="2" borderId="0" xfId="0" applyNumberFormat="1" applyFont="1" applyFill="1" applyAlignment="1">
      <alignment horizontal="left" vertical="top" wrapText="1"/>
    </xf>
    <xf numFmtId="49" fontId="12" fillId="2" borderId="29" xfId="0" applyNumberFormat="1" applyFont="1" applyFill="1" applyBorder="1" applyAlignment="1">
      <alignment horizontal="center" vertical="top"/>
    </xf>
    <xf numFmtId="49" fontId="12" fillId="2" borderId="19" xfId="0" applyNumberFormat="1" applyFont="1" applyFill="1" applyBorder="1" applyAlignment="1">
      <alignment horizontal="center" vertical="top" wrapText="1"/>
    </xf>
    <xf numFmtId="49" fontId="12" fillId="2" borderId="26" xfId="0" applyNumberFormat="1" applyFont="1" applyFill="1" applyBorder="1" applyAlignment="1">
      <alignment horizontal="center" vertical="top" wrapText="1"/>
    </xf>
    <xf numFmtId="49" fontId="12" fillId="2" borderId="29" xfId="0" applyNumberFormat="1" applyFont="1" applyFill="1" applyBorder="1" applyAlignment="1">
      <alignment horizontal="center" vertical="top" wrapText="1"/>
    </xf>
    <xf numFmtId="49" fontId="12" fillId="2" borderId="30" xfId="0" applyNumberFormat="1" applyFont="1" applyFill="1" applyBorder="1" applyAlignment="1">
      <alignment horizontal="center" vertical="top" wrapText="1"/>
    </xf>
    <xf numFmtId="49" fontId="12" fillId="2" borderId="49" xfId="0" applyNumberFormat="1" applyFont="1" applyFill="1" applyBorder="1" applyAlignment="1">
      <alignment horizontal="center" vertical="top" wrapText="1"/>
    </xf>
    <xf numFmtId="49" fontId="12" fillId="2" borderId="50" xfId="0" applyNumberFormat="1" applyFont="1" applyFill="1" applyBorder="1" applyAlignment="1">
      <alignment horizontal="center" vertical="top" wrapText="1"/>
    </xf>
    <xf numFmtId="49" fontId="12" fillId="2" borderId="6" xfId="0" applyNumberFormat="1" applyFont="1" applyFill="1" applyBorder="1" applyAlignment="1">
      <alignment horizontal="center" vertical="top"/>
    </xf>
    <xf numFmtId="49" fontId="12" fillId="2" borderId="25" xfId="0" applyNumberFormat="1" applyFont="1" applyFill="1" applyBorder="1" applyAlignment="1">
      <alignment horizontal="center" vertical="top"/>
    </xf>
    <xf numFmtId="49" fontId="12" fillId="2" borderId="21" xfId="0" applyNumberFormat="1" applyFont="1" applyFill="1" applyBorder="1" applyAlignment="1">
      <alignment horizontal="center" vertical="top"/>
    </xf>
    <xf numFmtId="49" fontId="12" fillId="2" borderId="51" xfId="0" applyNumberFormat="1" applyFont="1" applyFill="1" applyBorder="1" applyAlignment="1">
      <alignment horizontal="center" vertical="top"/>
    </xf>
    <xf numFmtId="49" fontId="12" fillId="2" borderId="52" xfId="0" applyNumberFormat="1" applyFont="1" applyFill="1" applyBorder="1" applyAlignment="1">
      <alignment horizontal="center" vertical="top"/>
    </xf>
    <xf numFmtId="2" fontId="14" fillId="0" borderId="0" xfId="0" applyNumberFormat="1" applyFont="1" applyFill="1" applyBorder="1" applyAlignment="1">
      <alignment horizontal="left" vertical="center" wrapText="1"/>
    </xf>
    <xf numFmtId="2" fontId="13" fillId="0" borderId="0"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0" xfId="0" applyNumberFormat="1" applyFont="1" applyFill="1" applyAlignment="1">
      <alignment horizontal="left"/>
    </xf>
    <xf numFmtId="49" fontId="12" fillId="0" borderId="0" xfId="0" applyNumberFormat="1" applyFont="1" applyFill="1" applyAlignment="1">
      <alignment horizontal="left"/>
    </xf>
    <xf numFmtId="49" fontId="6" fillId="0" borderId="0" xfId="0" applyNumberFormat="1" applyFont="1" applyFill="1" applyAlignment="1">
      <alignment horizontal="left"/>
    </xf>
    <xf numFmtId="182" fontId="6" fillId="0" borderId="1" xfId="0" applyNumberFormat="1" applyFont="1" applyFill="1" applyBorder="1" applyAlignment="1">
      <alignment horizontal="center" vertical="top" wrapText="1"/>
    </xf>
    <xf numFmtId="49" fontId="7" fillId="0" borderId="31" xfId="0" applyNumberFormat="1" applyFont="1" applyFill="1" applyBorder="1" applyAlignment="1">
      <alignment horizontal="left" wrapText="1"/>
    </xf>
    <xf numFmtId="49" fontId="7" fillId="0" borderId="0" xfId="0" applyNumberFormat="1" applyFont="1" applyFill="1" applyAlignment="1">
      <alignment horizontal="left"/>
    </xf>
    <xf numFmtId="49" fontId="6" fillId="0" borderId="1" xfId="0" applyNumberFormat="1" applyFont="1" applyFill="1" applyBorder="1" applyAlignment="1">
      <alignment horizontal="center" vertical="top" wrapText="1"/>
    </xf>
    <xf numFmtId="49" fontId="12" fillId="2" borderId="6" xfId="0" applyNumberFormat="1" applyFont="1" applyFill="1" applyBorder="1" applyAlignment="1">
      <alignment horizontal="center" vertical="center"/>
    </xf>
    <xf numFmtId="49" fontId="12" fillId="2" borderId="21" xfId="0" applyNumberFormat="1" applyFont="1" applyFill="1" applyBorder="1" applyAlignment="1">
      <alignment horizontal="center" vertical="center"/>
    </xf>
    <xf numFmtId="49" fontId="12" fillId="2" borderId="19"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49" fontId="12" fillId="2" borderId="28" xfId="0" applyNumberFormat="1" applyFont="1" applyFill="1" applyBorder="1" applyAlignment="1">
      <alignment horizontal="center" vertical="center"/>
    </xf>
    <xf numFmtId="49" fontId="12" fillId="2" borderId="2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wrapText="1"/>
    </xf>
    <xf numFmtId="49" fontId="3" fillId="2" borderId="0" xfId="0" applyNumberFormat="1" applyFont="1" applyFill="1" applyAlignment="1">
      <alignment horizontal="left" vertical="top"/>
    </xf>
    <xf numFmtId="49" fontId="3" fillId="2" borderId="7"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wrapText="1"/>
    </xf>
    <xf numFmtId="0" fontId="16" fillId="2" borderId="0" xfId="0" applyFont="1" applyFill="1" applyAlignment="1">
      <alignment horizontal="left" wrapText="1"/>
    </xf>
    <xf numFmtId="49" fontId="16" fillId="2" borderId="0" xfId="0" applyNumberFormat="1" applyFont="1" applyFill="1" applyAlignment="1">
      <alignment horizontal="left" wrapText="1"/>
    </xf>
    <xf numFmtId="49" fontId="12" fillId="2" borderId="0" xfId="0" applyNumberFormat="1" applyFont="1" applyFill="1" applyBorder="1" applyAlignment="1">
      <alignment horizontal="left"/>
    </xf>
    <xf numFmtId="0" fontId="0" fillId="0" borderId="0" xfId="0" applyNumberFormat="1" applyFont="1" applyFill="1" applyBorder="1" applyAlignment="1"/>
    <xf numFmtId="49" fontId="12" fillId="2" borderId="7" xfId="0" applyNumberFormat="1" applyFont="1" applyFill="1" applyBorder="1" applyAlignment="1">
      <alignment horizontal="center"/>
    </xf>
    <xf numFmtId="49" fontId="12" fillId="2" borderId="2" xfId="0" applyNumberFormat="1" applyFont="1" applyFill="1" applyBorder="1" applyAlignment="1">
      <alignment horizontal="center"/>
    </xf>
    <xf numFmtId="49" fontId="12" fillId="2" borderId="25" xfId="0" applyNumberFormat="1" applyFont="1" applyFill="1" applyBorder="1" applyAlignment="1">
      <alignment horizontal="center"/>
    </xf>
    <xf numFmtId="49" fontId="12" fillId="2" borderId="8" xfId="0" applyNumberFormat="1" applyFont="1" applyFill="1" applyBorder="1" applyAlignment="1">
      <alignment horizontal="center"/>
    </xf>
    <xf numFmtId="0" fontId="13" fillId="0" borderId="15" xfId="0" applyNumberFormat="1" applyFont="1" applyFill="1" applyBorder="1" applyAlignment="1">
      <alignment horizontal="center"/>
    </xf>
    <xf numFmtId="49" fontId="12" fillId="2" borderId="7" xfId="0" applyNumberFormat="1" applyFont="1" applyFill="1" applyBorder="1" applyAlignment="1">
      <alignment horizontal="right"/>
    </xf>
    <xf numFmtId="49" fontId="12" fillId="2" borderId="2" xfId="0" applyNumberFormat="1" applyFont="1" applyFill="1" applyBorder="1" applyAlignment="1">
      <alignment horizontal="right"/>
    </xf>
    <xf numFmtId="49" fontId="12" fillId="2" borderId="6"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2" borderId="0" xfId="0" applyNumberFormat="1" applyFont="1" applyFill="1" applyAlignment="1">
      <alignment horizontal="left" wrapText="1"/>
    </xf>
    <xf numFmtId="49" fontId="12" fillId="2" borderId="32" xfId="0" applyNumberFormat="1" applyFont="1" applyFill="1" applyBorder="1" applyAlignment="1">
      <alignment horizontal="left" vertical="top" wrapText="1"/>
    </xf>
    <xf numFmtId="0" fontId="0" fillId="0" borderId="32" xfId="0" applyNumberFormat="1" applyFont="1" applyFill="1" applyBorder="1" applyAlignment="1"/>
    <xf numFmtId="49" fontId="12" fillId="2" borderId="33" xfId="0" applyNumberFormat="1" applyFont="1" applyFill="1" applyBorder="1" applyAlignment="1">
      <alignment horizontal="left" wrapText="1"/>
    </xf>
    <xf numFmtId="49" fontId="12" fillId="2" borderId="34" xfId="0" applyNumberFormat="1" applyFont="1" applyFill="1" applyBorder="1" applyAlignment="1">
      <alignment horizontal="left" wrapText="1"/>
    </xf>
    <xf numFmtId="49" fontId="12" fillId="2" borderId="35" xfId="0" applyNumberFormat="1" applyFont="1" applyFill="1" applyBorder="1" applyAlignment="1">
      <alignment horizontal="left" wrapText="1"/>
    </xf>
    <xf numFmtId="49" fontId="14" fillId="2" borderId="33" xfId="0" applyNumberFormat="1" applyFont="1" applyFill="1" applyBorder="1" applyAlignment="1">
      <alignment horizontal="left" wrapText="1"/>
    </xf>
    <xf numFmtId="49" fontId="14" fillId="2" borderId="34" xfId="0" applyNumberFormat="1" applyFont="1" applyFill="1" applyBorder="1" applyAlignment="1">
      <alignment horizontal="left" wrapText="1"/>
    </xf>
    <xf numFmtId="49" fontId="14" fillId="2" borderId="35" xfId="0" applyNumberFormat="1" applyFont="1" applyFill="1" applyBorder="1" applyAlignment="1">
      <alignment horizontal="left" wrapText="1"/>
    </xf>
    <xf numFmtId="49" fontId="12" fillId="2" borderId="7" xfId="0" applyNumberFormat="1" applyFont="1" applyFill="1" applyBorder="1" applyAlignment="1">
      <alignment horizontal="center" vertical="top"/>
    </xf>
    <xf numFmtId="49" fontId="12" fillId="2" borderId="2" xfId="0" applyNumberFormat="1" applyFont="1" applyFill="1" applyBorder="1" applyAlignment="1">
      <alignment horizontal="center" vertical="top"/>
    </xf>
    <xf numFmtId="49" fontId="12" fillId="2" borderId="33" xfId="0" applyNumberFormat="1" applyFont="1" applyFill="1" applyBorder="1" applyAlignment="1">
      <alignment horizontal="left"/>
    </xf>
    <xf numFmtId="49" fontId="12" fillId="2" borderId="34" xfId="0" applyNumberFormat="1" applyFont="1" applyFill="1" applyBorder="1" applyAlignment="1">
      <alignment horizontal="left"/>
    </xf>
    <xf numFmtId="49" fontId="12" fillId="2" borderId="35" xfId="0" applyNumberFormat="1" applyFont="1" applyFill="1" applyBorder="1" applyAlignment="1">
      <alignment horizontal="left"/>
    </xf>
    <xf numFmtId="49" fontId="16" fillId="2" borderId="0" xfId="0" applyNumberFormat="1" applyFont="1" applyFill="1" applyAlignment="1">
      <alignment horizontal="left" vertical="top" wrapText="1"/>
    </xf>
    <xf numFmtId="49" fontId="16" fillId="2" borderId="0" xfId="0" applyNumberFormat="1" applyFont="1" applyFill="1" applyAlignment="1">
      <alignment horizontal="left" vertical="top"/>
    </xf>
    <xf numFmtId="49" fontId="18" fillId="2" borderId="0" xfId="0" applyNumberFormat="1" applyFont="1" applyFill="1" applyAlignment="1">
      <alignment horizontal="left" vertical="top" wrapText="1"/>
    </xf>
    <xf numFmtId="49" fontId="14" fillId="2" borderId="0" xfId="0" applyNumberFormat="1" applyFont="1" applyFill="1" applyAlignment="1">
      <alignment horizontal="left" vertical="center"/>
    </xf>
    <xf numFmtId="49" fontId="14" fillId="2" borderId="0" xfId="0" applyNumberFormat="1" applyFont="1" applyFill="1" applyAlignment="1">
      <alignment horizontal="left"/>
    </xf>
    <xf numFmtId="49" fontId="12" fillId="2" borderId="32" xfId="0" applyNumberFormat="1" applyFont="1" applyFill="1" applyBorder="1" applyAlignment="1">
      <alignment horizontal="left" vertical="top"/>
    </xf>
    <xf numFmtId="49" fontId="12" fillId="2" borderId="27" xfId="0" applyNumberFormat="1" applyFont="1" applyFill="1" applyBorder="1" applyAlignment="1">
      <alignment horizontal="center"/>
    </xf>
    <xf numFmtId="49" fontId="12" fillId="2" borderId="32" xfId="0" applyNumberFormat="1" applyFont="1" applyFill="1" applyBorder="1" applyAlignment="1">
      <alignment horizontal="center"/>
    </xf>
    <xf numFmtId="49" fontId="12" fillId="2" borderId="28" xfId="0" applyNumberFormat="1" applyFont="1" applyFill="1" applyBorder="1" applyAlignment="1">
      <alignment horizontal="center"/>
    </xf>
    <xf numFmtId="49" fontId="14" fillId="2" borderId="0" xfId="0" applyNumberFormat="1" applyFont="1" applyFill="1" applyAlignment="1">
      <alignment horizontal="left" wrapText="1"/>
    </xf>
    <xf numFmtId="49" fontId="12" fillId="2" borderId="0" xfId="0" applyNumberFormat="1" applyFont="1" applyFill="1" applyAlignment="1">
      <alignment horizontal="left" vertical="center" wrapText="1"/>
    </xf>
    <xf numFmtId="49" fontId="12" fillId="2" borderId="3"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xf>
    <xf numFmtId="49" fontId="12" fillId="2" borderId="32"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25" xfId="0" applyNumberFormat="1" applyFont="1" applyFill="1" applyBorder="1" applyAlignment="1">
      <alignment horizontal="center"/>
    </xf>
    <xf numFmtId="49" fontId="12" fillId="2" borderId="19" xfId="0" applyNumberFormat="1" applyFont="1" applyFill="1" applyBorder="1" applyAlignment="1">
      <alignment horizontal="center"/>
    </xf>
    <xf numFmtId="49" fontId="12" fillId="2" borderId="26" xfId="0" applyNumberFormat="1" applyFont="1" applyFill="1" applyBorder="1" applyAlignment="1">
      <alignment horizontal="center"/>
    </xf>
    <xf numFmtId="49" fontId="12" fillId="2" borderId="19" xfId="0" applyNumberFormat="1" applyFont="1" applyFill="1" applyBorder="1" applyAlignment="1">
      <alignment horizontal="center" wrapText="1"/>
    </xf>
    <xf numFmtId="49" fontId="12" fillId="2" borderId="26" xfId="0" applyNumberFormat="1" applyFont="1" applyFill="1" applyBorder="1" applyAlignment="1">
      <alignment horizontal="center" wrapText="1"/>
    </xf>
    <xf numFmtId="49" fontId="12" fillId="2" borderId="27" xfId="0" applyNumberFormat="1" applyFont="1" applyFill="1" applyBorder="1" applyAlignment="1">
      <alignment horizontal="center" wrapText="1"/>
    </xf>
    <xf numFmtId="49" fontId="12" fillId="2" borderId="28" xfId="0" applyNumberFormat="1" applyFont="1" applyFill="1" applyBorder="1" applyAlignment="1">
      <alignment horizontal="center" wrapText="1"/>
    </xf>
    <xf numFmtId="49" fontId="12" fillId="2" borderId="7" xfId="0" applyNumberFormat="1" applyFont="1" applyFill="1" applyBorder="1" applyAlignment="1">
      <alignment horizontal="center" wrapText="1"/>
    </xf>
    <xf numFmtId="0" fontId="0" fillId="0" borderId="2" xfId="0" applyNumberFormat="1" applyFont="1" applyFill="1" applyBorder="1" applyAlignment="1">
      <alignment horizontal="center" wrapText="1"/>
    </xf>
    <xf numFmtId="49" fontId="12" fillId="2" borderId="0" xfId="0" applyNumberFormat="1" applyFont="1" applyFill="1" applyAlignment="1">
      <alignment horizontal="center" vertical="center" wrapText="1"/>
    </xf>
    <xf numFmtId="0" fontId="12" fillId="2" borderId="2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6" xfId="0" applyFont="1" applyFill="1" applyBorder="1" applyAlignment="1">
      <alignment horizontal="center" wrapText="1"/>
    </xf>
    <xf numFmtId="0" fontId="12" fillId="2" borderId="25" xfId="0" applyFont="1" applyFill="1" applyBorder="1" applyAlignment="1">
      <alignment horizontal="center" wrapText="1"/>
    </xf>
    <xf numFmtId="0" fontId="12" fillId="2" borderId="21" xfId="0" applyFont="1" applyFill="1" applyBorder="1" applyAlignment="1">
      <alignment horizontal="center" wrapText="1"/>
    </xf>
    <xf numFmtId="0" fontId="14" fillId="2" borderId="0" xfId="0" applyFont="1" applyFill="1" applyAlignment="1">
      <alignment horizontal="left" wrapText="1"/>
    </xf>
    <xf numFmtId="0" fontId="22" fillId="0" borderId="12"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72" fillId="0" borderId="61" xfId="0" applyNumberFormat="1" applyFont="1" applyFill="1" applyBorder="1" applyAlignment="1"/>
    <xf numFmtId="0" fontId="22" fillId="0" borderId="61" xfId="0" applyNumberFormat="1" applyFont="1" applyFill="1" applyBorder="1" applyAlignment="1">
      <alignment horizontal="center"/>
    </xf>
    <xf numFmtId="182" fontId="22" fillId="0" borderId="8" xfId="9" applyNumberFormat="1" applyFont="1" applyFill="1" applyBorder="1" applyAlignment="1">
      <alignment horizontal="center" vertical="top"/>
    </xf>
    <xf numFmtId="0" fontId="13" fillId="0" borderId="14" xfId="0" applyNumberFormat="1" applyFont="1" applyFill="1" applyBorder="1" applyAlignment="1">
      <alignment vertical="top"/>
    </xf>
    <xf numFmtId="0" fontId="13" fillId="0" borderId="15" xfId="0" applyNumberFormat="1" applyFont="1" applyFill="1" applyBorder="1" applyAlignment="1">
      <alignment vertical="top"/>
    </xf>
    <xf numFmtId="0" fontId="13" fillId="0" borderId="0" xfId="9" applyFont="1" applyFill="1" applyAlignment="1">
      <alignment horizontal="left" vertical="top" wrapText="1"/>
    </xf>
    <xf numFmtId="0" fontId="22" fillId="0" borderId="1" xfId="15" applyFont="1" applyFill="1" applyBorder="1" applyAlignment="1">
      <alignment horizontal="center" vertical="top"/>
    </xf>
    <xf numFmtId="0" fontId="22" fillId="0" borderId="1" xfId="15" applyFont="1" applyFill="1" applyBorder="1" applyAlignment="1">
      <alignment horizontal="center" vertical="top" wrapText="1"/>
    </xf>
    <xf numFmtId="0" fontId="22" fillId="0" borderId="1" xfId="9" applyFont="1" applyFill="1" applyBorder="1" applyAlignment="1">
      <alignment horizontal="center" vertical="top" wrapText="1"/>
    </xf>
    <xf numFmtId="0" fontId="33" fillId="0" borderId="0" xfId="0" applyFont="1" applyFill="1" applyAlignment="1">
      <alignment horizontal="left" vertical="top" wrapText="1"/>
    </xf>
    <xf numFmtId="0" fontId="33" fillId="0" borderId="0" xfId="0" applyFont="1" applyFill="1" applyAlignment="1">
      <alignment horizontal="center" vertical="top" wrapText="1"/>
    </xf>
    <xf numFmtId="49" fontId="6" fillId="0" borderId="54" xfId="0" applyNumberFormat="1" applyFont="1" applyFill="1" applyBorder="1" applyAlignment="1">
      <alignment horizontal="center" vertical="center"/>
    </xf>
    <xf numFmtId="49" fontId="6" fillId="0" borderId="55"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60"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0" xfId="0" applyNumberFormat="1" applyFont="1" applyFill="1" applyBorder="1" applyAlignment="1">
      <alignment horizontal="center"/>
    </xf>
    <xf numFmtId="0" fontId="14" fillId="2" borderId="20" xfId="0" applyFont="1" applyFill="1" applyBorder="1" applyAlignment="1">
      <alignment horizontal="left" wrapText="1"/>
    </xf>
    <xf numFmtId="0" fontId="14" fillId="2" borderId="0" xfId="0" applyFont="1" applyFill="1" applyBorder="1" applyAlignment="1">
      <alignment horizontal="left" wrapText="1"/>
    </xf>
    <xf numFmtId="49" fontId="12" fillId="2" borderId="1" xfId="0" applyNumberFormat="1" applyFont="1" applyFill="1" applyBorder="1" applyAlignment="1">
      <alignment horizontal="center" vertical="center"/>
    </xf>
    <xf numFmtId="0" fontId="8" fillId="0" borderId="0" xfId="0" applyNumberFormat="1" applyFont="1" applyFill="1" applyBorder="1" applyAlignment="1"/>
    <xf numFmtId="0" fontId="12" fillId="2" borderId="0" xfId="0" applyFont="1" applyFill="1" applyBorder="1" applyAlignment="1">
      <alignment horizontal="left" wrapText="1"/>
    </xf>
    <xf numFmtId="0" fontId="0" fillId="0" borderId="0" xfId="0" applyNumberFormat="1" applyFont="1" applyFill="1" applyBorder="1" applyAlignment="1">
      <alignment horizontal="left"/>
    </xf>
    <xf numFmtId="49" fontId="12" fillId="2" borderId="6" xfId="0" applyNumberFormat="1" applyFont="1" applyFill="1" applyBorder="1" applyAlignment="1">
      <alignment horizontal="left" vertical="center"/>
    </xf>
    <xf numFmtId="49" fontId="12" fillId="2" borderId="25" xfId="0" applyNumberFormat="1" applyFont="1" applyFill="1" applyBorder="1" applyAlignment="1">
      <alignment horizontal="left" vertical="center"/>
    </xf>
    <xf numFmtId="49" fontId="12" fillId="2" borderId="21" xfId="0" applyNumberFormat="1" applyFont="1" applyFill="1" applyBorder="1" applyAlignment="1">
      <alignment horizontal="left" vertical="center"/>
    </xf>
    <xf numFmtId="0" fontId="34" fillId="5" borderId="38" xfId="21" applyNumberFormat="1" applyFont="1" applyFill="1" applyBorder="1" applyAlignment="1">
      <alignment horizontal="center" vertical="center"/>
    </xf>
    <xf numFmtId="0" fontId="34" fillId="5" borderId="42" xfId="21" applyNumberFormat="1" applyFont="1" applyFill="1" applyBorder="1" applyAlignment="1">
      <alignment horizontal="center" vertical="center"/>
    </xf>
    <xf numFmtId="0" fontId="36" fillId="5" borderId="23" xfId="21" applyNumberFormat="1" applyFont="1" applyFill="1" applyBorder="1" applyAlignment="1">
      <alignment horizontal="left" vertical="center" wrapText="1"/>
    </xf>
    <xf numFmtId="0" fontId="36" fillId="5" borderId="37" xfId="21" applyNumberFormat="1" applyFont="1" applyFill="1" applyBorder="1" applyAlignment="1">
      <alignment horizontal="left" vertical="center" wrapText="1"/>
    </xf>
    <xf numFmtId="0" fontId="35" fillId="0" borderId="0" xfId="21" applyNumberFormat="1" applyFont="1" applyFill="1" applyBorder="1" applyAlignment="1">
      <alignment horizontal="left" vertical="center" wrapText="1"/>
    </xf>
    <xf numFmtId="0" fontId="36" fillId="5" borderId="36" xfId="21" applyNumberFormat="1" applyFont="1" applyFill="1" applyBorder="1" applyAlignment="1">
      <alignment horizontal="center" vertical="center"/>
    </xf>
    <xf numFmtId="0" fontId="36" fillId="5" borderId="23" xfId="21" applyNumberFormat="1" applyFont="1" applyFill="1" applyBorder="1" applyAlignment="1">
      <alignment horizontal="center" vertical="center"/>
    </xf>
    <xf numFmtId="0" fontId="36" fillId="5" borderId="38" xfId="21" applyNumberFormat="1" applyFont="1" applyFill="1" applyBorder="1" applyAlignment="1">
      <alignment horizontal="center" vertical="center"/>
    </xf>
    <xf numFmtId="0" fontId="36" fillId="5" borderId="1" xfId="21" applyNumberFormat="1" applyFont="1" applyFill="1" applyBorder="1" applyAlignment="1">
      <alignment horizontal="center" vertical="center"/>
    </xf>
    <xf numFmtId="0" fontId="34" fillId="5" borderId="39" xfId="21" applyNumberFormat="1" applyFont="1" applyFill="1" applyBorder="1" applyAlignment="1">
      <alignment horizontal="center" vertical="center"/>
    </xf>
    <xf numFmtId="0" fontId="34" fillId="5" borderId="40" xfId="21" applyNumberFormat="1" applyFont="1" applyFill="1" applyBorder="1" applyAlignment="1">
      <alignment horizontal="center" vertical="center"/>
    </xf>
    <xf numFmtId="0" fontId="34" fillId="5" borderId="41" xfId="21" applyNumberFormat="1" applyFont="1" applyFill="1" applyBorder="1" applyAlignment="1">
      <alignment horizontal="center" vertical="center"/>
    </xf>
    <xf numFmtId="0" fontId="34" fillId="5" borderId="0" xfId="21" applyNumberFormat="1" applyFont="1" applyFill="1" applyBorder="1" applyAlignment="1">
      <alignment horizontal="left" vertical="top"/>
    </xf>
    <xf numFmtId="0" fontId="36" fillId="7" borderId="1" xfId="21" applyNumberFormat="1" applyFont="1" applyFill="1" applyBorder="1" applyAlignment="1">
      <alignment horizontal="center" vertical="top" wrapText="1"/>
    </xf>
    <xf numFmtId="0" fontId="36" fillId="7" borderId="1" xfId="21" applyNumberFormat="1" applyFont="1" applyFill="1" applyBorder="1" applyAlignment="1">
      <alignment horizontal="center" vertical="top"/>
    </xf>
    <xf numFmtId="0" fontId="48" fillId="5" borderId="0" xfId="21" applyNumberFormat="1" applyFont="1" applyFill="1" applyBorder="1" applyAlignment="1">
      <alignment horizontal="left" vertical="center"/>
    </xf>
    <xf numFmtId="0" fontId="41" fillId="5" borderId="8" xfId="21" applyNumberFormat="1" applyFont="1" applyFill="1" applyBorder="1" applyAlignment="1">
      <alignment horizontal="center" vertical="center"/>
    </xf>
    <xf numFmtId="0" fontId="41" fillId="5" borderId="14" xfId="21" applyNumberFormat="1" applyFont="1" applyFill="1" applyBorder="1" applyAlignment="1">
      <alignment horizontal="center" vertical="center"/>
    </xf>
    <xf numFmtId="0" fontId="41" fillId="5" borderId="15" xfId="21" applyNumberFormat="1" applyFont="1" applyFill="1" applyBorder="1" applyAlignment="1">
      <alignment horizontal="center" vertical="center"/>
    </xf>
    <xf numFmtId="0" fontId="36" fillId="4" borderId="4" xfId="21" applyNumberFormat="1" applyFont="1" applyFill="1" applyBorder="1" applyAlignment="1">
      <alignment horizontal="center" vertical="center" wrapText="1"/>
    </xf>
    <xf numFmtId="0" fontId="36" fillId="4" borderId="11" xfId="21" applyNumberFormat="1" applyFont="1" applyFill="1" applyBorder="1" applyAlignment="1">
      <alignment horizontal="center" vertical="center" wrapText="1"/>
    </xf>
    <xf numFmtId="0" fontId="36" fillId="4" borderId="16" xfId="21" applyNumberFormat="1" applyFont="1" applyFill="1" applyBorder="1" applyAlignment="1">
      <alignment horizontal="center" vertical="center" wrapText="1"/>
    </xf>
    <xf numFmtId="0" fontId="36" fillId="4" borderId="31" xfId="21" applyNumberFormat="1" applyFont="1" applyFill="1" applyBorder="1" applyAlignment="1">
      <alignment horizontal="center" vertical="center" wrapText="1"/>
    </xf>
    <xf numFmtId="0" fontId="36" fillId="4" borderId="43" xfId="21" applyNumberFormat="1" applyFont="1" applyFill="1" applyBorder="1" applyAlignment="1">
      <alignment horizontal="center" vertical="center" wrapText="1"/>
    </xf>
    <xf numFmtId="0" fontId="36" fillId="4" borderId="1" xfId="21" applyNumberFormat="1" applyFont="1" applyFill="1" applyBorder="1" applyAlignment="1">
      <alignment horizontal="center" vertical="center" wrapText="1"/>
    </xf>
    <xf numFmtId="0" fontId="21" fillId="4" borderId="1" xfId="28" applyFont="1" applyFill="1" applyBorder="1" applyAlignment="1">
      <alignment horizontal="center" vertical="center" wrapText="1"/>
    </xf>
    <xf numFmtId="188" fontId="21" fillId="4" borderId="1" xfId="21" applyFont="1" applyFill="1" applyBorder="1" applyAlignment="1">
      <alignment horizontal="center" vertical="center" wrapText="1"/>
    </xf>
    <xf numFmtId="0" fontId="21" fillId="4" borderId="1" xfId="28" applyFont="1" applyFill="1" applyBorder="1" applyAlignment="1">
      <alignment horizontal="center" vertical="center"/>
    </xf>
    <xf numFmtId="0" fontId="21" fillId="4" borderId="4" xfId="28" applyFont="1" applyFill="1" applyBorder="1" applyAlignment="1">
      <alignment horizontal="center" vertical="center" wrapText="1"/>
    </xf>
    <xf numFmtId="0" fontId="21" fillId="4" borderId="11" xfId="28" applyFont="1" applyFill="1" applyBorder="1" applyAlignment="1">
      <alignment horizontal="center" vertical="center" wrapText="1"/>
    </xf>
    <xf numFmtId="188" fontId="21" fillId="4" borderId="8" xfId="21" applyFont="1" applyFill="1" applyBorder="1" applyAlignment="1">
      <alignment horizontal="center" vertical="center" wrapText="1"/>
    </xf>
    <xf numFmtId="188" fontId="21" fillId="4" borderId="15" xfId="21" applyFont="1" applyFill="1" applyBorder="1" applyAlignment="1">
      <alignment horizontal="center" vertical="center" wrapText="1"/>
    </xf>
    <xf numFmtId="0" fontId="36" fillId="4" borderId="8" xfId="21" applyNumberFormat="1" applyFont="1" applyFill="1" applyBorder="1" applyAlignment="1">
      <alignment horizontal="center" vertical="center" wrapText="1"/>
    </xf>
    <xf numFmtId="0" fontId="36" fillId="4" borderId="15" xfId="21" applyNumberFormat="1" applyFont="1" applyFill="1" applyBorder="1" applyAlignment="1">
      <alignment horizontal="center" vertical="center" wrapText="1"/>
    </xf>
    <xf numFmtId="0" fontId="36" fillId="0" borderId="8" xfId="21" applyNumberFormat="1" applyFont="1" applyBorder="1" applyAlignment="1">
      <alignment horizontal="center"/>
    </xf>
    <xf numFmtId="0" fontId="36" fillId="0" borderId="14" xfId="21" applyNumberFormat="1" applyFont="1" applyBorder="1" applyAlignment="1">
      <alignment horizontal="center"/>
    </xf>
    <xf numFmtId="0" fontId="36" fillId="0" borderId="15" xfId="21" applyNumberFormat="1" applyFont="1" applyBorder="1" applyAlignment="1">
      <alignment horizontal="center"/>
    </xf>
    <xf numFmtId="0" fontId="36" fillId="0" borderId="8" xfId="21" applyNumberFormat="1" applyFont="1" applyFill="1" applyBorder="1" applyAlignment="1">
      <alignment horizontal="center"/>
    </xf>
    <xf numFmtId="0" fontId="36" fillId="0" borderId="14" xfId="21" applyNumberFormat="1" applyFont="1" applyFill="1" applyBorder="1" applyAlignment="1">
      <alignment horizontal="center"/>
    </xf>
    <xf numFmtId="0" fontId="36" fillId="0" borderId="15" xfId="21" applyNumberFormat="1" applyFont="1" applyFill="1" applyBorder="1" applyAlignment="1">
      <alignment horizontal="center"/>
    </xf>
    <xf numFmtId="0" fontId="21" fillId="4" borderId="8" xfId="28" applyFont="1" applyFill="1" applyBorder="1" applyAlignment="1">
      <alignment horizontal="center" vertical="center" wrapText="1"/>
    </xf>
    <xf numFmtId="0" fontId="21" fillId="4" borderId="14" xfId="28" applyFont="1" applyFill="1" applyBorder="1" applyAlignment="1">
      <alignment horizontal="center" vertical="center" wrapText="1"/>
    </xf>
    <xf numFmtId="0" fontId="21" fillId="4" borderId="15" xfId="28" applyFont="1" applyFill="1" applyBorder="1" applyAlignment="1">
      <alignment horizontal="center" vertical="center" wrapText="1"/>
    </xf>
    <xf numFmtId="0" fontId="34" fillId="0" borderId="13" xfId="21" applyNumberFormat="1" applyFont="1" applyFill="1" applyBorder="1" applyAlignment="1">
      <alignment horizontal="left" vertical="center"/>
    </xf>
    <xf numFmtId="0" fontId="34" fillId="0" borderId="0" xfId="21" applyNumberFormat="1" applyFont="1" applyFill="1" applyBorder="1" applyAlignment="1">
      <alignment horizontal="left" vertical="center"/>
    </xf>
    <xf numFmtId="0" fontId="21" fillId="4" borderId="17" xfId="28" applyFont="1" applyFill="1" applyBorder="1" applyAlignment="1">
      <alignment horizontal="center" vertical="center" wrapText="1"/>
    </xf>
    <xf numFmtId="0" fontId="51" fillId="0" borderId="8" xfId="21" applyNumberFormat="1" applyFont="1" applyFill="1" applyBorder="1" applyAlignment="1">
      <alignment horizontal="center"/>
    </xf>
    <xf numFmtId="0" fontId="51" fillId="0" borderId="14" xfId="21" applyNumberFormat="1" applyFont="1" applyFill="1" applyBorder="1" applyAlignment="1">
      <alignment horizontal="center"/>
    </xf>
    <xf numFmtId="0" fontId="51" fillId="0" borderId="15" xfId="21" applyNumberFormat="1" applyFont="1" applyFill="1" applyBorder="1" applyAlignment="1">
      <alignment horizontal="center"/>
    </xf>
    <xf numFmtId="0" fontId="34" fillId="0" borderId="1" xfId="21" applyNumberFormat="1" applyFont="1" applyFill="1" applyBorder="1" applyAlignment="1">
      <alignment horizontal="center" vertical="center"/>
    </xf>
    <xf numFmtId="0" fontId="36" fillId="4" borderId="14" xfId="21" applyNumberFormat="1" applyFont="1" applyFill="1" applyBorder="1" applyAlignment="1">
      <alignment horizontal="center" vertical="center" wrapText="1"/>
    </xf>
    <xf numFmtId="0" fontId="34" fillId="5" borderId="1" xfId="21" applyNumberFormat="1" applyFont="1" applyFill="1" applyBorder="1" applyAlignment="1">
      <alignment horizontal="left" vertical="center"/>
    </xf>
    <xf numFmtId="188" fontId="35" fillId="0" borderId="0" xfId="21" applyFont="1" applyFill="1" applyAlignment="1">
      <alignment horizontal="left"/>
    </xf>
    <xf numFmtId="0" fontId="51" fillId="0" borderId="1" xfId="21" applyNumberFormat="1" applyFont="1" applyBorder="1" applyAlignment="1">
      <alignment horizontal="center"/>
    </xf>
    <xf numFmtId="0" fontId="36" fillId="4" borderId="18" xfId="21" applyNumberFormat="1" applyFont="1" applyFill="1" applyBorder="1" applyAlignment="1">
      <alignment horizontal="center" vertical="center" wrapText="1"/>
    </xf>
    <xf numFmtId="0" fontId="59" fillId="5" borderId="14" xfId="21" applyNumberFormat="1" applyFont="1" applyFill="1" applyBorder="1" applyAlignment="1">
      <alignment horizontal="center" vertical="center"/>
    </xf>
    <xf numFmtId="0" fontId="51" fillId="4" borderId="1" xfId="21" applyNumberFormat="1" applyFont="1" applyFill="1" applyBorder="1" applyAlignment="1">
      <alignment horizontal="center" vertical="center" wrapText="1"/>
    </xf>
    <xf numFmtId="0" fontId="51" fillId="4" borderId="8" xfId="21" applyNumberFormat="1" applyFont="1" applyFill="1" applyBorder="1" applyAlignment="1">
      <alignment horizontal="center" vertical="center" wrapText="1"/>
    </xf>
    <xf numFmtId="0" fontId="51" fillId="4" borderId="14" xfId="21" applyNumberFormat="1" applyFont="1" applyFill="1" applyBorder="1" applyAlignment="1">
      <alignment horizontal="center" vertical="center" wrapText="1"/>
    </xf>
    <xf numFmtId="0" fontId="51" fillId="4" borderId="15" xfId="21" applyNumberFormat="1" applyFont="1" applyFill="1" applyBorder="1" applyAlignment="1">
      <alignment horizontal="center" vertical="center" wrapText="1"/>
    </xf>
    <xf numFmtId="0" fontId="51" fillId="4" borderId="4" xfId="21" applyNumberFormat="1" applyFont="1" applyFill="1" applyBorder="1" applyAlignment="1">
      <alignment horizontal="center" vertical="center" wrapText="1"/>
    </xf>
    <xf numFmtId="0" fontId="51" fillId="4" borderId="11" xfId="21" applyNumberFormat="1" applyFont="1" applyFill="1" applyBorder="1" applyAlignment="1">
      <alignment horizontal="center" vertical="center" wrapText="1"/>
    </xf>
    <xf numFmtId="0" fontId="28" fillId="4" borderId="1" xfId="28" applyFont="1" applyFill="1" applyBorder="1" applyAlignment="1">
      <alignment horizontal="center" vertical="center" wrapText="1"/>
    </xf>
    <xf numFmtId="0" fontId="58" fillId="0" borderId="8" xfId="21" applyNumberFormat="1" applyFont="1" applyBorder="1" applyAlignment="1">
      <alignment horizontal="center"/>
    </xf>
    <xf numFmtId="0" fontId="58" fillId="0" borderId="14" xfId="21" applyNumberFormat="1" applyFont="1" applyBorder="1" applyAlignment="1">
      <alignment horizontal="center"/>
    </xf>
    <xf numFmtId="0" fontId="58" fillId="0" borderId="15" xfId="21" applyNumberFormat="1" applyFont="1" applyBorder="1" applyAlignment="1">
      <alignment horizontal="center"/>
    </xf>
    <xf numFmtId="188" fontId="28" fillId="4" borderId="1" xfId="21" applyFont="1" applyFill="1" applyBorder="1" applyAlignment="1">
      <alignment horizontal="center" vertical="center" wrapText="1"/>
    </xf>
    <xf numFmtId="188" fontId="28" fillId="4" borderId="8" xfId="21" applyFont="1" applyFill="1" applyBorder="1" applyAlignment="1">
      <alignment horizontal="center" vertical="center" wrapText="1"/>
    </xf>
    <xf numFmtId="0" fontId="28" fillId="4" borderId="1" xfId="28" applyFont="1" applyFill="1" applyBorder="1" applyAlignment="1">
      <alignment horizontal="center" vertical="center"/>
    </xf>
    <xf numFmtId="0" fontId="28" fillId="4" borderId="4" xfId="28" applyFont="1" applyFill="1" applyBorder="1" applyAlignment="1">
      <alignment horizontal="center" vertical="center" wrapText="1"/>
    </xf>
    <xf numFmtId="0" fontId="28" fillId="4" borderId="11" xfId="28" applyFont="1" applyFill="1" applyBorder="1" applyAlignment="1">
      <alignment horizontal="center" vertical="center" wrapText="1"/>
    </xf>
    <xf numFmtId="0" fontId="51" fillId="4" borderId="16" xfId="21" applyNumberFormat="1" applyFont="1" applyFill="1" applyBorder="1" applyAlignment="1">
      <alignment horizontal="center" vertical="center" wrapText="1"/>
    </xf>
    <xf numFmtId="0" fontId="51" fillId="4" borderId="18" xfId="21" applyNumberFormat="1" applyFont="1" applyFill="1" applyBorder="1" applyAlignment="1">
      <alignment horizontal="center" vertical="center" wrapText="1"/>
    </xf>
    <xf numFmtId="0" fontId="51" fillId="0" borderId="8" xfId="0" applyFont="1" applyFill="1" applyBorder="1" applyAlignment="1">
      <alignment horizontal="left" vertical="top"/>
    </xf>
    <xf numFmtId="0" fontId="51" fillId="0" borderId="14" xfId="0" applyFont="1" applyFill="1" applyBorder="1" applyAlignment="1">
      <alignment horizontal="left" vertical="top"/>
    </xf>
    <xf numFmtId="0" fontId="51" fillId="0" borderId="15" xfId="0" applyFont="1" applyFill="1" applyBorder="1" applyAlignment="1">
      <alignment horizontal="left" vertical="top"/>
    </xf>
    <xf numFmtId="0" fontId="69" fillId="0" borderId="0" xfId="0" applyFont="1" applyFill="1" applyAlignment="1">
      <alignment horizontal="left" vertical="top" wrapText="1"/>
    </xf>
    <xf numFmtId="0" fontId="60" fillId="0" borderId="1" xfId="0" applyFont="1" applyFill="1" applyBorder="1" applyAlignment="1">
      <alignment horizontal="center"/>
    </xf>
    <xf numFmtId="0" fontId="0" fillId="0" borderId="0" xfId="0" applyFill="1" applyAlignment="1">
      <alignment horizontal="left" vertical="top" wrapText="1"/>
    </xf>
    <xf numFmtId="188" fontId="35" fillId="0" borderId="0" xfId="21" applyFont="1" applyFill="1" applyBorder="1" applyAlignment="1">
      <alignment horizontal="left"/>
    </xf>
    <xf numFmtId="17" fontId="21" fillId="4" borderId="18" xfId="22" applyNumberFormat="1" applyFont="1" applyFill="1" applyBorder="1" applyAlignment="1">
      <alignment horizontal="center" vertical="top" wrapText="1"/>
    </xf>
    <xf numFmtId="17" fontId="21" fillId="4" borderId="44" xfId="22" applyNumberFormat="1" applyFont="1" applyFill="1" applyBorder="1" applyAlignment="1">
      <alignment horizontal="center" vertical="top" wrapText="1"/>
    </xf>
    <xf numFmtId="188" fontId="21" fillId="0" borderId="1" xfId="21" applyFont="1" applyFill="1" applyBorder="1" applyAlignment="1">
      <alignment horizontal="center" vertical="center" wrapText="1"/>
    </xf>
    <xf numFmtId="188" fontId="21" fillId="0" borderId="1" xfId="21" applyFont="1" applyFill="1" applyBorder="1" applyAlignment="1">
      <alignment horizontal="center" vertical="top" wrapText="1"/>
    </xf>
    <xf numFmtId="184" fontId="21" fillId="0" borderId="1" xfId="21" applyNumberFormat="1" applyFont="1" applyFill="1" applyBorder="1" applyAlignment="1">
      <alignment horizontal="center" vertical="center" wrapText="1"/>
    </xf>
    <xf numFmtId="184" fontId="21" fillId="4" borderId="1" xfId="21" applyNumberFormat="1" applyFont="1" applyFill="1" applyBorder="1" applyAlignment="1">
      <alignment horizontal="center" vertical="center" wrapText="1"/>
    </xf>
    <xf numFmtId="188" fontId="48" fillId="4" borderId="18" xfId="21" applyFont="1" applyFill="1" applyBorder="1" applyAlignment="1">
      <alignment horizontal="center" vertical="center" wrapText="1"/>
    </xf>
    <xf numFmtId="188" fontId="48" fillId="4" borderId="44" xfId="21" applyFont="1" applyFill="1" applyBorder="1" applyAlignment="1">
      <alignment horizontal="center" vertical="center" wrapText="1"/>
    </xf>
    <xf numFmtId="0" fontId="21" fillId="4" borderId="18" xfId="20" applyNumberFormat="1" applyFont="1" applyFill="1" applyBorder="1" applyAlignment="1">
      <alignment horizontal="center" vertical="top" wrapText="1"/>
    </xf>
    <xf numFmtId="0" fontId="21" fillId="4" borderId="44" xfId="20" applyNumberFormat="1" applyFont="1" applyFill="1" applyBorder="1" applyAlignment="1">
      <alignment horizontal="center" vertical="top" wrapText="1"/>
    </xf>
    <xf numFmtId="184" fontId="21" fillId="0" borderId="4" xfId="21" applyNumberFormat="1" applyFont="1" applyFill="1" applyBorder="1" applyAlignment="1">
      <alignment horizontal="center" vertical="center" wrapText="1"/>
    </xf>
    <xf numFmtId="184" fontId="21" fillId="0" borderId="17" xfId="21" applyNumberFormat="1" applyFont="1" applyFill="1" applyBorder="1" applyAlignment="1">
      <alignment horizontal="center" vertical="center" wrapText="1"/>
    </xf>
    <xf numFmtId="184" fontId="21" fillId="0" borderId="11" xfId="21" applyNumberFormat="1" applyFont="1" applyFill="1" applyBorder="1" applyAlignment="1">
      <alignment horizontal="center" vertical="center" wrapText="1"/>
    </xf>
    <xf numFmtId="188" fontId="52" fillId="0" borderId="0" xfId="21" applyFont="1" applyFill="1" applyBorder="1" applyAlignment="1">
      <alignment horizontal="left"/>
    </xf>
    <xf numFmtId="17" fontId="21" fillId="4" borderId="1" xfId="22" applyNumberFormat="1" applyFont="1" applyFill="1" applyBorder="1" applyAlignment="1">
      <alignment horizontal="center" vertical="top" wrapText="1"/>
    </xf>
    <xf numFmtId="188" fontId="21" fillId="0" borderId="4" xfId="21" applyFont="1" applyFill="1" applyBorder="1" applyAlignment="1">
      <alignment horizontal="center" vertical="center"/>
    </xf>
    <xf numFmtId="188" fontId="21" fillId="0" borderId="17" xfId="21" applyFont="1" applyFill="1" applyBorder="1" applyAlignment="1">
      <alignment horizontal="center" vertical="center"/>
    </xf>
    <xf numFmtId="188" fontId="21" fillId="0" borderId="11" xfId="21" applyFont="1" applyFill="1" applyBorder="1" applyAlignment="1">
      <alignment horizontal="center" vertical="center"/>
    </xf>
    <xf numFmtId="184" fontId="17" fillId="0" borderId="4" xfId="21" applyNumberFormat="1" applyFont="1" applyFill="1" applyBorder="1" applyAlignment="1">
      <alignment horizontal="center" vertical="center" wrapText="1"/>
    </xf>
    <xf numFmtId="184" fontId="17" fillId="0" borderId="17" xfId="21" applyNumberFormat="1" applyFont="1" applyFill="1" applyBorder="1" applyAlignment="1">
      <alignment horizontal="center" vertical="center" wrapText="1"/>
    </xf>
    <xf numFmtId="184" fontId="17" fillId="0" borderId="11" xfId="21" applyNumberFormat="1" applyFont="1" applyFill="1" applyBorder="1" applyAlignment="1">
      <alignment horizontal="center" vertical="center" wrapText="1"/>
    </xf>
    <xf numFmtId="184" fontId="17" fillId="0" borderId="4" xfId="21" applyNumberFormat="1" applyFont="1" applyFill="1" applyBorder="1" applyAlignment="1">
      <alignment horizontal="center" vertical="top" wrapText="1"/>
    </xf>
    <xf numFmtId="184" fontId="17" fillId="0" borderId="11" xfId="21" applyNumberFormat="1" applyFont="1" applyFill="1" applyBorder="1" applyAlignment="1">
      <alignment horizontal="center" vertical="top" wrapText="1"/>
    </xf>
    <xf numFmtId="3" fontId="50" fillId="4" borderId="8" xfId="20" applyNumberFormat="1" applyFont="1" applyFill="1" applyBorder="1" applyAlignment="1">
      <alignment horizontal="center" vertical="top"/>
    </xf>
    <xf numFmtId="3" fontId="50" fillId="4" borderId="15" xfId="20" applyNumberFormat="1" applyFont="1" applyFill="1" applyBorder="1" applyAlignment="1">
      <alignment horizontal="center" vertical="top"/>
    </xf>
    <xf numFmtId="17" fontId="21" fillId="4" borderId="1" xfId="20" applyNumberFormat="1" applyFont="1" applyFill="1" applyBorder="1" applyAlignment="1">
      <alignment horizontal="center" vertical="top" wrapText="1"/>
    </xf>
    <xf numFmtId="188" fontId="48" fillId="0" borderId="4" xfId="21" applyFont="1" applyFill="1" applyBorder="1" applyAlignment="1">
      <alignment horizontal="center" vertical="center"/>
    </xf>
    <xf numFmtId="188" fontId="48" fillId="0" borderId="17" xfId="21" applyFont="1" applyFill="1" applyBorder="1" applyAlignment="1">
      <alignment horizontal="center" vertical="center"/>
    </xf>
    <xf numFmtId="188" fontId="48" fillId="0" borderId="11" xfId="21" applyFont="1" applyFill="1" applyBorder="1" applyAlignment="1">
      <alignment horizontal="center" vertical="center"/>
    </xf>
    <xf numFmtId="188" fontId="48" fillId="5" borderId="4" xfId="21" applyFont="1" applyFill="1" applyBorder="1" applyAlignment="1">
      <alignment horizontal="left" vertical="center"/>
    </xf>
    <xf numFmtId="188" fontId="48" fillId="5" borderId="17" xfId="21" applyFont="1" applyFill="1" applyBorder="1" applyAlignment="1">
      <alignment horizontal="left" vertical="center"/>
    </xf>
    <xf numFmtId="188" fontId="48" fillId="5" borderId="11" xfId="21" applyFont="1" applyFill="1" applyBorder="1" applyAlignment="1">
      <alignment horizontal="left" vertical="center"/>
    </xf>
    <xf numFmtId="0" fontId="36" fillId="4" borderId="4" xfId="21" applyNumberFormat="1" applyFont="1" applyFill="1" applyBorder="1" applyAlignment="1">
      <alignment horizontal="center" vertical="center"/>
    </xf>
    <xf numFmtId="0" fontId="36" fillId="4" borderId="11" xfId="21" applyNumberFormat="1" applyFont="1" applyFill="1" applyBorder="1" applyAlignment="1">
      <alignment horizontal="center" vertical="center"/>
    </xf>
    <xf numFmtId="188" fontId="48" fillId="5" borderId="4" xfId="21" applyFont="1" applyFill="1" applyBorder="1" applyAlignment="1">
      <alignment horizontal="center" vertical="center"/>
    </xf>
    <xf numFmtId="188" fontId="48" fillId="5" borderId="17" xfId="21" applyFont="1" applyFill="1" applyBorder="1" applyAlignment="1">
      <alignment horizontal="center" vertical="center"/>
    </xf>
    <xf numFmtId="188" fontId="48" fillId="5" borderId="11" xfId="21" applyFont="1" applyFill="1" applyBorder="1" applyAlignment="1">
      <alignment horizontal="center" vertical="center"/>
    </xf>
    <xf numFmtId="0" fontId="35" fillId="5" borderId="0" xfId="21" applyNumberFormat="1" applyFont="1" applyFill="1" applyAlignment="1">
      <alignment horizontal="left" vertical="top" wrapText="1"/>
    </xf>
    <xf numFmtId="188" fontId="48" fillId="5" borderId="17" xfId="21" applyFont="1" applyFill="1" applyBorder="1" applyAlignment="1">
      <alignment horizontal="center" vertical="top"/>
    </xf>
    <xf numFmtId="188" fontId="48" fillId="5" borderId="11" xfId="21" applyFont="1" applyFill="1" applyBorder="1" applyAlignment="1">
      <alignment horizontal="center" vertical="top"/>
    </xf>
    <xf numFmtId="188" fontId="48" fillId="5" borderId="4" xfId="21" applyFont="1" applyFill="1" applyBorder="1" applyAlignment="1">
      <alignment horizontal="center" vertical="top"/>
    </xf>
    <xf numFmtId="0" fontId="51" fillId="0" borderId="8" xfId="10" applyFont="1" applyFill="1" applyBorder="1" applyAlignment="1">
      <alignment vertical="top"/>
    </xf>
    <xf numFmtId="0" fontId="0" fillId="0" borderId="14" xfId="0" applyNumberFormat="1" applyFont="1" applyFill="1" applyBorder="1" applyAlignment="1">
      <alignment vertical="top"/>
    </xf>
    <xf numFmtId="0" fontId="0" fillId="0" borderId="69" xfId="0" applyNumberFormat="1" applyFont="1" applyFill="1" applyBorder="1" applyAlignment="1">
      <alignment vertical="top"/>
    </xf>
    <xf numFmtId="0" fontId="51" fillId="0" borderId="8" xfId="10" applyFont="1" applyFill="1" applyBorder="1" applyAlignment="1">
      <alignment vertical="top" wrapText="1"/>
    </xf>
    <xf numFmtId="0" fontId="0" fillId="0" borderId="70" xfId="0" applyNumberFormat="1" applyFont="1" applyFill="1" applyBorder="1" applyAlignment="1">
      <alignment vertical="top"/>
    </xf>
    <xf numFmtId="0" fontId="0" fillId="0" borderId="14" xfId="0" applyNumberFormat="1" applyFont="1" applyFill="1" applyBorder="1" applyAlignment="1">
      <alignment vertical="top" wrapText="1"/>
    </xf>
    <xf numFmtId="0" fontId="0" fillId="0" borderId="15" xfId="0" applyNumberFormat="1" applyFont="1" applyFill="1" applyBorder="1" applyAlignment="1">
      <alignment vertical="top" wrapText="1"/>
    </xf>
  </cellXfs>
  <cellStyles count="30">
    <cellStyle name="Comma" xfId="1" builtinId="3"/>
    <cellStyle name="Comma 16" xfId="2"/>
    <cellStyle name="Comma 2" xfId="20"/>
    <cellStyle name="Comma 2 124" xfId="3"/>
    <cellStyle name="Comma 2 124 2" xfId="23"/>
    <cellStyle name="Comma 2 3" xfId="4"/>
    <cellStyle name="Comma 2 3 2" xfId="29"/>
    <cellStyle name="Comma 2 4" xfId="5"/>
    <cellStyle name="Comma 3" xfId="6"/>
    <cellStyle name="Comma 3 2" xfId="22"/>
    <cellStyle name="Indian Comma" xfId="7"/>
    <cellStyle name="Indian Comma 10" xfId="8"/>
    <cellStyle name="Normal" xfId="0" builtinId="0"/>
    <cellStyle name="Normal 12 3" xfId="9"/>
    <cellStyle name="Normal 17" xfId="10"/>
    <cellStyle name="Normal 2" xfId="11"/>
    <cellStyle name="Normal 3" xfId="21"/>
    <cellStyle name="Normal 3 144" xfId="12"/>
    <cellStyle name="Normal 3 144 2" xfId="28"/>
    <cellStyle name="Normal 5" xfId="13"/>
    <cellStyle name="Normal 5 2" xfId="26"/>
    <cellStyle name="Normal 6 2" xfId="14"/>
    <cellStyle name="Normal 7" xfId="15"/>
    <cellStyle name="Normal 8" xfId="16"/>
    <cellStyle name="Normal 8 2" xfId="25"/>
    <cellStyle name="Normal_January 2010" xfId="17"/>
    <cellStyle name="Normal_tables-oct" xfId="18"/>
    <cellStyle name="Normal_tables-oct 2" xfId="27"/>
    <cellStyle name="Normal_tables-oct 3" xfId="19"/>
    <cellStyle name="Percent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8"/>
  <sheetViews>
    <sheetView zoomScaleNormal="100" workbookViewId="0">
      <selection activeCell="A26" sqref="A26"/>
    </sheetView>
  </sheetViews>
  <sheetFormatPr defaultRowHeight="15.75"/>
  <cols>
    <col min="1" max="1" width="109.85546875" style="217" customWidth="1"/>
    <col min="2" max="2" width="4.7109375" bestFit="1" customWidth="1"/>
  </cols>
  <sheetData>
    <row r="1" spans="1:1" ht="15.75" customHeight="1">
      <c r="A1" s="215" t="s">
        <v>895</v>
      </c>
    </row>
    <row r="2" spans="1:1" s="1" customFormat="1" ht="18.75" customHeight="1">
      <c r="A2" s="824" t="s">
        <v>926</v>
      </c>
    </row>
    <row r="3" spans="1:1" s="1" customFormat="1" ht="18" customHeight="1">
      <c r="A3" s="825" t="s">
        <v>0</v>
      </c>
    </row>
    <row r="4" spans="1:1" s="1" customFormat="1" ht="18" customHeight="1">
      <c r="A4" s="825" t="s">
        <v>979</v>
      </c>
    </row>
    <row r="5" spans="1:1" s="1" customFormat="1" ht="18" customHeight="1">
      <c r="A5" s="825" t="s">
        <v>980</v>
      </c>
    </row>
    <row r="6" spans="1:1" s="1" customFormat="1" ht="18" customHeight="1">
      <c r="A6" s="825" t="s">
        <v>896</v>
      </c>
    </row>
    <row r="7" spans="1:1" s="1" customFormat="1" ht="18" customHeight="1">
      <c r="A7" s="825" t="s">
        <v>960</v>
      </c>
    </row>
    <row r="8" spans="1:1" s="1" customFormat="1" ht="18" customHeight="1">
      <c r="A8" s="825" t="s">
        <v>1169</v>
      </c>
    </row>
    <row r="9" spans="1:1" s="1" customFormat="1" ht="18" customHeight="1">
      <c r="A9" s="825" t="s">
        <v>2</v>
      </c>
    </row>
    <row r="10" spans="1:1" s="1" customFormat="1" ht="18" customHeight="1">
      <c r="A10" s="825" t="s">
        <v>897</v>
      </c>
    </row>
    <row r="11" spans="1:1" s="1" customFormat="1" ht="18" customHeight="1">
      <c r="A11" s="825" t="s">
        <v>898</v>
      </c>
    </row>
    <row r="12" spans="1:1" s="1" customFormat="1" ht="18" customHeight="1">
      <c r="A12" s="825" t="s">
        <v>899</v>
      </c>
    </row>
    <row r="13" spans="1:1" s="1" customFormat="1" ht="18" customHeight="1">
      <c r="A13" s="825" t="s">
        <v>3</v>
      </c>
    </row>
    <row r="14" spans="1:1" s="1" customFormat="1" ht="18" customHeight="1">
      <c r="A14" s="825" t="s">
        <v>4</v>
      </c>
    </row>
    <row r="15" spans="1:1" s="1" customFormat="1" ht="18" customHeight="1">
      <c r="A15" s="825" t="s">
        <v>5</v>
      </c>
    </row>
    <row r="16" spans="1:1" s="1" customFormat="1" ht="18" customHeight="1">
      <c r="A16" s="825" t="s">
        <v>6</v>
      </c>
    </row>
    <row r="17" spans="1:1" s="1" customFormat="1" ht="18" customHeight="1">
      <c r="A17" s="825" t="s">
        <v>900</v>
      </c>
    </row>
    <row r="18" spans="1:1" s="1" customFormat="1" ht="18" customHeight="1">
      <c r="A18" s="825" t="s">
        <v>901</v>
      </c>
    </row>
    <row r="19" spans="1:1" s="1" customFormat="1" ht="18" customHeight="1">
      <c r="A19" s="825" t="s">
        <v>902</v>
      </c>
    </row>
    <row r="20" spans="1:1" s="1" customFormat="1" ht="18" customHeight="1">
      <c r="A20" s="825" t="s">
        <v>7</v>
      </c>
    </row>
    <row r="21" spans="1:1" s="1" customFormat="1" ht="18" customHeight="1">
      <c r="A21" s="825" t="s">
        <v>8</v>
      </c>
    </row>
    <row r="22" spans="1:1" s="1" customFormat="1" ht="18" customHeight="1">
      <c r="A22" s="825" t="s">
        <v>9</v>
      </c>
    </row>
    <row r="23" spans="1:1" s="1" customFormat="1" ht="18" customHeight="1">
      <c r="A23" s="825" t="s">
        <v>10</v>
      </c>
    </row>
    <row r="24" spans="1:1" s="1" customFormat="1" ht="18" customHeight="1">
      <c r="A24" s="825" t="s">
        <v>11</v>
      </c>
    </row>
    <row r="25" spans="1:1" s="1" customFormat="1" ht="18" customHeight="1">
      <c r="A25" s="825" t="s">
        <v>12</v>
      </c>
    </row>
    <row r="26" spans="1:1" s="1" customFormat="1" ht="18" customHeight="1">
      <c r="A26" s="825" t="s">
        <v>13</v>
      </c>
    </row>
    <row r="27" spans="1:1" s="1" customFormat="1" ht="18" customHeight="1">
      <c r="A27" s="825" t="s">
        <v>981</v>
      </c>
    </row>
    <row r="28" spans="1:1" s="1" customFormat="1" ht="18" customHeight="1">
      <c r="A28" s="825" t="s">
        <v>982</v>
      </c>
    </row>
    <row r="29" spans="1:1" s="1" customFormat="1" ht="18" customHeight="1">
      <c r="A29" s="825" t="s">
        <v>983</v>
      </c>
    </row>
    <row r="30" spans="1:1" s="1" customFormat="1" ht="18" customHeight="1">
      <c r="A30" s="825" t="s">
        <v>14</v>
      </c>
    </row>
    <row r="31" spans="1:1" s="1" customFormat="1" ht="18" customHeight="1">
      <c r="A31" s="825" t="s">
        <v>15</v>
      </c>
    </row>
    <row r="32" spans="1:1" s="1" customFormat="1" ht="18" customHeight="1">
      <c r="A32" s="825" t="s">
        <v>903</v>
      </c>
    </row>
    <row r="33" spans="1:1" s="1" customFormat="1" ht="18" customHeight="1">
      <c r="A33" s="825" t="s">
        <v>904</v>
      </c>
    </row>
    <row r="34" spans="1:1" s="1" customFormat="1" ht="18" customHeight="1">
      <c r="A34" s="825" t="s">
        <v>18</v>
      </c>
    </row>
    <row r="35" spans="1:1" s="1" customFormat="1" ht="18" customHeight="1">
      <c r="A35" s="825" t="s">
        <v>19</v>
      </c>
    </row>
    <row r="36" spans="1:1" s="1" customFormat="1" ht="18" customHeight="1">
      <c r="A36" s="825" t="s">
        <v>20</v>
      </c>
    </row>
    <row r="37" spans="1:1" s="1" customFormat="1" ht="18" customHeight="1">
      <c r="A37" s="825" t="s">
        <v>21</v>
      </c>
    </row>
    <row r="38" spans="1:1" s="1" customFormat="1" ht="18" customHeight="1">
      <c r="A38" s="825" t="s">
        <v>380</v>
      </c>
    </row>
    <row r="39" spans="1:1" s="1" customFormat="1" ht="18" customHeight="1">
      <c r="A39" s="825" t="s">
        <v>905</v>
      </c>
    </row>
    <row r="40" spans="1:1" s="1" customFormat="1" ht="18" customHeight="1">
      <c r="A40" s="825" t="s">
        <v>22</v>
      </c>
    </row>
    <row r="41" spans="1:1" s="1" customFormat="1" ht="18" customHeight="1">
      <c r="A41" s="825" t="s">
        <v>23</v>
      </c>
    </row>
    <row r="42" spans="1:1" s="1" customFormat="1" ht="18" customHeight="1">
      <c r="A42" s="825" t="s">
        <v>24</v>
      </c>
    </row>
    <row r="43" spans="1:1" s="1" customFormat="1" ht="18" customHeight="1">
      <c r="A43" s="825" t="s">
        <v>25</v>
      </c>
    </row>
    <row r="44" spans="1:1" s="1" customFormat="1" ht="18" customHeight="1">
      <c r="A44" s="825" t="s">
        <v>26</v>
      </c>
    </row>
    <row r="45" spans="1:1" s="1" customFormat="1" ht="18" customHeight="1">
      <c r="A45" s="825" t="s">
        <v>27</v>
      </c>
    </row>
    <row r="46" spans="1:1" s="1" customFormat="1" ht="18" customHeight="1">
      <c r="A46" s="825" t="s">
        <v>28</v>
      </c>
    </row>
    <row r="47" spans="1:1" s="1" customFormat="1" ht="18" customHeight="1">
      <c r="A47" s="825" t="s">
        <v>906</v>
      </c>
    </row>
    <row r="48" spans="1:1" s="1" customFormat="1" ht="18" customHeight="1">
      <c r="A48" s="825" t="s">
        <v>29</v>
      </c>
    </row>
    <row r="49" spans="1:1" s="1" customFormat="1" ht="18" customHeight="1">
      <c r="A49" s="825" t="s">
        <v>907</v>
      </c>
    </row>
    <row r="50" spans="1:1" s="1" customFormat="1" ht="18" customHeight="1">
      <c r="A50" s="825" t="s">
        <v>31</v>
      </c>
    </row>
    <row r="51" spans="1:1" s="1" customFormat="1" ht="18" customHeight="1">
      <c r="A51" s="825" t="s">
        <v>908</v>
      </c>
    </row>
    <row r="52" spans="1:1" s="1" customFormat="1" ht="18" customHeight="1">
      <c r="A52" s="825" t="s">
        <v>909</v>
      </c>
    </row>
    <row r="53" spans="1:1" s="1" customFormat="1" ht="18" customHeight="1">
      <c r="A53" s="825" t="s">
        <v>910</v>
      </c>
    </row>
    <row r="54" spans="1:1" s="1" customFormat="1" ht="18" customHeight="1">
      <c r="A54" s="825" t="s">
        <v>32</v>
      </c>
    </row>
    <row r="55" spans="1:1" s="1" customFormat="1" ht="18" customHeight="1">
      <c r="A55" s="825" t="s">
        <v>911</v>
      </c>
    </row>
    <row r="56" spans="1:1" s="1" customFormat="1" ht="18" customHeight="1">
      <c r="A56" s="825" t="s">
        <v>33</v>
      </c>
    </row>
    <row r="57" spans="1:1" s="1" customFormat="1" ht="18" customHeight="1">
      <c r="A57" s="825" t="s">
        <v>912</v>
      </c>
    </row>
    <row r="58" spans="1:1" s="1" customFormat="1" ht="18" customHeight="1">
      <c r="A58" s="825" t="s">
        <v>34</v>
      </c>
    </row>
    <row r="59" spans="1:1" s="1" customFormat="1" ht="18" customHeight="1">
      <c r="A59" s="825" t="s">
        <v>1170</v>
      </c>
    </row>
    <row r="60" spans="1:1" s="1" customFormat="1" ht="18" customHeight="1">
      <c r="A60" s="825" t="s">
        <v>1171</v>
      </c>
    </row>
    <row r="61" spans="1:1" s="1" customFormat="1" ht="18" customHeight="1">
      <c r="A61" s="825" t="s">
        <v>1172</v>
      </c>
    </row>
    <row r="62" spans="1:1" s="1" customFormat="1" ht="18" customHeight="1">
      <c r="A62" s="825" t="s">
        <v>1173</v>
      </c>
    </row>
    <row r="63" spans="1:1" s="1" customFormat="1" ht="18" customHeight="1">
      <c r="A63" s="825" t="s">
        <v>1053</v>
      </c>
    </row>
    <row r="64" spans="1:1" s="1" customFormat="1" ht="18" customHeight="1">
      <c r="A64" s="825" t="s">
        <v>1174</v>
      </c>
    </row>
    <row r="65" spans="1:1" s="1" customFormat="1" ht="18" customHeight="1">
      <c r="A65" s="825" t="s">
        <v>1055</v>
      </c>
    </row>
    <row r="66" spans="1:1" s="1" customFormat="1" ht="18" customHeight="1">
      <c r="A66" s="825" t="s">
        <v>1199</v>
      </c>
    </row>
    <row r="67" spans="1:1" s="1" customFormat="1" ht="18" customHeight="1">
      <c r="A67" s="825" t="s">
        <v>1175</v>
      </c>
    </row>
    <row r="68" spans="1:1" s="1" customFormat="1" ht="18" customHeight="1">
      <c r="A68" s="825" t="s">
        <v>1176</v>
      </c>
    </row>
    <row r="69" spans="1:1" s="1" customFormat="1" ht="18" customHeight="1">
      <c r="A69" s="825" t="s">
        <v>1177</v>
      </c>
    </row>
    <row r="70" spans="1:1" s="1" customFormat="1" ht="18" customHeight="1">
      <c r="A70" s="825" t="s">
        <v>1178</v>
      </c>
    </row>
    <row r="71" spans="1:1" s="1" customFormat="1" ht="18" customHeight="1">
      <c r="A71" s="825" t="s">
        <v>1179</v>
      </c>
    </row>
    <row r="72" spans="1:1" s="1" customFormat="1" ht="18" customHeight="1">
      <c r="A72" s="825" t="s">
        <v>1180</v>
      </c>
    </row>
    <row r="73" spans="1:1" s="1" customFormat="1" ht="18" customHeight="1">
      <c r="A73" s="825" t="s">
        <v>1181</v>
      </c>
    </row>
    <row r="74" spans="1:1" s="1" customFormat="1" ht="18" customHeight="1">
      <c r="A74" s="825" t="s">
        <v>1182</v>
      </c>
    </row>
    <row r="75" spans="1:1" s="1" customFormat="1" ht="18" customHeight="1">
      <c r="A75" s="825" t="s">
        <v>1183</v>
      </c>
    </row>
    <row r="76" spans="1:1" s="1" customFormat="1" ht="18" customHeight="1">
      <c r="A76" s="825" t="s">
        <v>1184</v>
      </c>
    </row>
    <row r="77" spans="1:1" s="1" customFormat="1" ht="18" customHeight="1">
      <c r="A77" s="825" t="s">
        <v>1185</v>
      </c>
    </row>
    <row r="78" spans="1:1" s="1" customFormat="1" ht="28.35" customHeight="1">
      <c r="A78" s="825" t="s">
        <v>1186</v>
      </c>
    </row>
  </sheetData>
  <printOptions horizontalCentered="1"/>
  <pageMargins left="0.78431372549019618" right="0.78431372549019618" top="0.98039215686274517" bottom="0.98039215686274517" header="0.50980392156862753" footer="0.50980392156862753"/>
  <pageSetup paperSize="9" scale="51"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Normal="100" workbookViewId="0">
      <selection activeCell="D5" sqref="D5"/>
    </sheetView>
  </sheetViews>
  <sheetFormatPr defaultRowHeight="12.75"/>
  <cols>
    <col min="1" max="1" width="14.7109375" bestFit="1" customWidth="1"/>
    <col min="2" max="2" width="12.140625" bestFit="1" customWidth="1"/>
    <col min="3" max="3" width="9.28515625" bestFit="1" customWidth="1"/>
    <col min="4" max="4" width="12.140625" bestFit="1" customWidth="1"/>
    <col min="5" max="5" width="9.5703125" bestFit="1" customWidth="1"/>
    <col min="6" max="6" width="12.140625" bestFit="1" customWidth="1"/>
    <col min="7" max="7" width="8.42578125" bestFit="1" customWidth="1"/>
    <col min="8" max="8" width="12.140625" bestFit="1" customWidth="1"/>
    <col min="9" max="9" width="8.42578125" bestFit="1" customWidth="1"/>
    <col min="10" max="10" width="12.140625" bestFit="1" customWidth="1"/>
    <col min="11" max="11" width="8.42578125" bestFit="1" customWidth="1"/>
    <col min="12" max="12" width="12.140625" bestFit="1" customWidth="1"/>
    <col min="13" max="13" width="8.42578125" bestFit="1" customWidth="1"/>
    <col min="14" max="14" width="12.140625" customWidth="1"/>
    <col min="15" max="15" width="14" customWidth="1"/>
  </cols>
  <sheetData>
    <row r="1" spans="1:15" ht="15" customHeight="1">
      <c r="A1" s="922" t="s">
        <v>899</v>
      </c>
      <c r="B1" s="922"/>
      <c r="C1" s="922"/>
      <c r="D1" s="922"/>
      <c r="E1" s="922"/>
      <c r="F1" s="922"/>
      <c r="G1" s="922"/>
      <c r="H1" s="922"/>
      <c r="I1" s="922"/>
      <c r="J1" s="922"/>
      <c r="K1" s="922"/>
      <c r="L1" s="922"/>
      <c r="M1" s="922"/>
      <c r="N1" s="922"/>
    </row>
    <row r="2" spans="1:15" s="1" customFormat="1" ht="27" customHeight="1">
      <c r="A2" s="923" t="s">
        <v>87</v>
      </c>
      <c r="B2" s="920" t="s">
        <v>90</v>
      </c>
      <c r="C2" s="921"/>
      <c r="D2" s="920" t="s">
        <v>125</v>
      </c>
      <c r="E2" s="921"/>
      <c r="F2" s="920" t="s">
        <v>126</v>
      </c>
      <c r="G2" s="921"/>
      <c r="H2" s="920" t="s">
        <v>127</v>
      </c>
      <c r="I2" s="921"/>
      <c r="J2" s="920" t="s">
        <v>128</v>
      </c>
      <c r="K2" s="921"/>
      <c r="L2" s="925" t="s">
        <v>591</v>
      </c>
      <c r="M2" s="921"/>
      <c r="N2" s="920" t="s">
        <v>590</v>
      </c>
      <c r="O2" s="921"/>
    </row>
    <row r="3" spans="1:15" s="1" customFormat="1" ht="48" customHeight="1">
      <c r="A3" s="924"/>
      <c r="B3" s="24" t="s">
        <v>111</v>
      </c>
      <c r="C3" s="24" t="s">
        <v>561</v>
      </c>
      <c r="D3" s="24" t="s">
        <v>111</v>
      </c>
      <c r="E3" s="24" t="s">
        <v>561</v>
      </c>
      <c r="F3" s="24" t="s">
        <v>111</v>
      </c>
      <c r="G3" s="24" t="s">
        <v>561</v>
      </c>
      <c r="H3" s="24" t="s">
        <v>111</v>
      </c>
      <c r="I3" s="24" t="s">
        <v>561</v>
      </c>
      <c r="J3" s="24" t="s">
        <v>111</v>
      </c>
      <c r="K3" s="24" t="s">
        <v>561</v>
      </c>
      <c r="L3" s="24" t="s">
        <v>111</v>
      </c>
      <c r="M3" s="24" t="s">
        <v>561</v>
      </c>
      <c r="N3" s="24" t="s">
        <v>111</v>
      </c>
      <c r="O3" s="24" t="s">
        <v>561</v>
      </c>
    </row>
    <row r="4" spans="1:15" s="6" customFormat="1" ht="15">
      <c r="A4" s="2" t="s">
        <v>95</v>
      </c>
      <c r="B4" s="19">
        <f>D4+F4+H4+J4+L4+N4</f>
        <v>78</v>
      </c>
      <c r="C4" s="19">
        <f>E4+G4+I4+K4+M4+O4</f>
        <v>110118.34000000001</v>
      </c>
      <c r="D4" s="19">
        <v>14</v>
      </c>
      <c r="E4" s="19">
        <v>46.29</v>
      </c>
      <c r="F4" s="19">
        <v>6</v>
      </c>
      <c r="G4" s="19">
        <v>47.41</v>
      </c>
      <c r="H4" s="19">
        <v>12</v>
      </c>
      <c r="I4" s="19">
        <v>273.68</v>
      </c>
      <c r="J4" s="19">
        <v>4</v>
      </c>
      <c r="K4" s="19">
        <v>293.27999999999997</v>
      </c>
      <c r="L4" s="19">
        <v>14</v>
      </c>
      <c r="M4" s="19">
        <v>4076.55</v>
      </c>
      <c r="N4" s="19">
        <v>28</v>
      </c>
      <c r="O4" s="19">
        <v>105381.13</v>
      </c>
    </row>
    <row r="5" spans="1:15" s="20" customFormat="1" ht="15">
      <c r="A5" s="2" t="s">
        <v>96</v>
      </c>
      <c r="B5" s="210">
        <f>SUM(B6:B13)</f>
        <v>93</v>
      </c>
      <c r="C5" s="210">
        <f t="shared" ref="C5:O5" si="0">SUM(C6:C13)</f>
        <v>112851.49629509501</v>
      </c>
      <c r="D5" s="210">
        <f t="shared" si="0"/>
        <v>17</v>
      </c>
      <c r="E5" s="210">
        <f t="shared" si="0"/>
        <v>61.235199999999999</v>
      </c>
      <c r="F5" s="210">
        <f t="shared" si="0"/>
        <v>10</v>
      </c>
      <c r="G5" s="210">
        <f t="shared" si="0"/>
        <v>70.675839999999994</v>
      </c>
      <c r="H5" s="210">
        <f t="shared" si="0"/>
        <v>23</v>
      </c>
      <c r="I5" s="210">
        <f t="shared" si="0"/>
        <v>626.764595525</v>
      </c>
      <c r="J5" s="210">
        <f t="shared" si="0"/>
        <v>2</v>
      </c>
      <c r="K5" s="210">
        <f t="shared" si="0"/>
        <v>169.940584</v>
      </c>
      <c r="L5" s="210">
        <f t="shared" si="0"/>
        <v>9</v>
      </c>
      <c r="M5" s="210">
        <f t="shared" si="0"/>
        <v>2865.6305339999999</v>
      </c>
      <c r="N5" s="210">
        <f t="shared" si="0"/>
        <v>32</v>
      </c>
      <c r="O5" s="210">
        <f t="shared" si="0"/>
        <v>109058.557137</v>
      </c>
    </row>
    <row r="6" spans="1:15" s="22" customFormat="1" ht="15">
      <c r="A6" s="4">
        <v>44287</v>
      </c>
      <c r="B6" s="5">
        <v>10</v>
      </c>
      <c r="C6" s="5">
        <v>3288.22</v>
      </c>
      <c r="D6" s="21">
        <v>3</v>
      </c>
      <c r="E6" s="21">
        <v>13.7088</v>
      </c>
      <c r="F6" s="21">
        <v>1</v>
      </c>
      <c r="G6" s="21">
        <v>9.8686399999999992</v>
      </c>
      <c r="H6" s="21">
        <v>2</v>
      </c>
      <c r="I6" s="21">
        <v>42.004800000000003</v>
      </c>
      <c r="J6" s="21">
        <v>1</v>
      </c>
      <c r="K6" s="21">
        <v>69.950584000000006</v>
      </c>
      <c r="L6" s="21">
        <v>2</v>
      </c>
      <c r="M6" s="21">
        <v>652.69747599999994</v>
      </c>
      <c r="N6" s="21">
        <v>1</v>
      </c>
      <c r="O6" s="21">
        <v>2499.9999407999999</v>
      </c>
    </row>
    <row r="7" spans="1:15" s="22" customFormat="1" ht="15">
      <c r="A7" s="4">
        <v>44318</v>
      </c>
      <c r="B7" s="5">
        <v>2</v>
      </c>
      <c r="C7" s="5">
        <v>26.12</v>
      </c>
      <c r="D7" s="21">
        <v>1</v>
      </c>
      <c r="E7" s="21">
        <v>1.1160000000000001</v>
      </c>
      <c r="F7" s="21">
        <v>0</v>
      </c>
      <c r="G7" s="21">
        <v>0</v>
      </c>
      <c r="H7" s="21">
        <v>1</v>
      </c>
      <c r="I7" s="21">
        <v>24.999987999999998</v>
      </c>
      <c r="J7" s="21">
        <v>0</v>
      </c>
      <c r="K7" s="21">
        <v>0</v>
      </c>
      <c r="L7" s="21">
        <v>0</v>
      </c>
      <c r="M7" s="21">
        <v>0</v>
      </c>
      <c r="N7" s="21">
        <v>0</v>
      </c>
      <c r="O7" s="21">
        <v>0</v>
      </c>
    </row>
    <row r="8" spans="1:15" s="22" customFormat="1" ht="15">
      <c r="A8" s="4">
        <v>44350</v>
      </c>
      <c r="B8" s="5">
        <v>10</v>
      </c>
      <c r="C8" s="5">
        <v>9549.92</v>
      </c>
      <c r="D8" s="21">
        <v>3</v>
      </c>
      <c r="E8" s="21">
        <v>13.600399999999999</v>
      </c>
      <c r="F8" s="21">
        <v>1</v>
      </c>
      <c r="G8" s="21">
        <v>9.75</v>
      </c>
      <c r="H8" s="21">
        <v>1</v>
      </c>
      <c r="I8" s="21">
        <v>49.098666630000004</v>
      </c>
      <c r="J8" s="21">
        <v>0</v>
      </c>
      <c r="K8" s="21">
        <v>0</v>
      </c>
      <c r="L8" s="21">
        <v>1</v>
      </c>
      <c r="M8" s="21">
        <v>355</v>
      </c>
      <c r="N8" s="21">
        <v>4</v>
      </c>
      <c r="O8" s="21">
        <v>9122.4669763000002</v>
      </c>
    </row>
    <row r="9" spans="1:15" s="22" customFormat="1" ht="15">
      <c r="A9" s="4">
        <v>44381</v>
      </c>
      <c r="B9" s="5">
        <v>10</v>
      </c>
      <c r="C9" s="5">
        <v>13252.373738094999</v>
      </c>
      <c r="D9" s="208">
        <v>2</v>
      </c>
      <c r="E9" s="208">
        <v>6.22</v>
      </c>
      <c r="F9" s="208">
        <v>2</v>
      </c>
      <c r="G9" s="208">
        <v>13.08</v>
      </c>
      <c r="H9" s="21">
        <v>1</v>
      </c>
      <c r="I9" s="21">
        <v>49.122392895000004</v>
      </c>
      <c r="J9" s="21">
        <v>0</v>
      </c>
      <c r="K9" s="21">
        <v>0</v>
      </c>
      <c r="L9" s="21">
        <v>1</v>
      </c>
      <c r="M9" s="21">
        <v>500</v>
      </c>
      <c r="N9" s="21">
        <v>4</v>
      </c>
      <c r="O9" s="21">
        <v>12683.951345199999</v>
      </c>
    </row>
    <row r="10" spans="1:15" s="22" customFormat="1" ht="15">
      <c r="A10" s="4">
        <v>44410</v>
      </c>
      <c r="B10" s="5">
        <v>15</v>
      </c>
      <c r="C10" s="5">
        <v>20546.150000000001</v>
      </c>
      <c r="D10" s="21">
        <v>1</v>
      </c>
      <c r="E10" s="21">
        <v>4.49</v>
      </c>
      <c r="F10" s="21">
        <v>2</v>
      </c>
      <c r="G10" s="21">
        <v>11.3672</v>
      </c>
      <c r="H10" s="21">
        <v>2</v>
      </c>
      <c r="I10" s="21">
        <v>43.198748000000002</v>
      </c>
      <c r="J10" s="21">
        <v>0</v>
      </c>
      <c r="K10" s="21">
        <v>0</v>
      </c>
      <c r="L10" s="21">
        <v>2</v>
      </c>
      <c r="M10" s="21">
        <v>562.62305800000001</v>
      </c>
      <c r="N10" s="21">
        <v>8</v>
      </c>
      <c r="O10" s="21">
        <v>19925.758957699996</v>
      </c>
    </row>
    <row r="11" spans="1:15" s="1" customFormat="1" ht="18" customHeight="1">
      <c r="A11" s="4">
        <v>44469</v>
      </c>
      <c r="B11" s="5">
        <v>11</v>
      </c>
      <c r="C11" s="5">
        <v>3866.2799999999997</v>
      </c>
      <c r="D11" s="5">
        <v>4</v>
      </c>
      <c r="E11" s="5">
        <v>14.21</v>
      </c>
      <c r="F11" s="21">
        <v>0</v>
      </c>
      <c r="G11" s="21">
        <v>0</v>
      </c>
      <c r="H11" s="5">
        <v>4</v>
      </c>
      <c r="I11" s="5">
        <v>105.67</v>
      </c>
      <c r="J11" s="21">
        <v>0</v>
      </c>
      <c r="K11" s="21">
        <v>0</v>
      </c>
      <c r="L11" s="21">
        <v>0</v>
      </c>
      <c r="M11" s="21">
        <v>0</v>
      </c>
      <c r="N11" s="5">
        <v>3</v>
      </c>
      <c r="O11" s="5">
        <v>3746.41</v>
      </c>
    </row>
    <row r="12" spans="1:15" s="1" customFormat="1" ht="18" customHeight="1">
      <c r="A12" s="232">
        <v>44473</v>
      </c>
      <c r="B12" s="5">
        <v>18</v>
      </c>
      <c r="C12" s="5">
        <v>3833.4826400000002</v>
      </c>
      <c r="D12" s="5">
        <v>3</v>
      </c>
      <c r="E12" s="5">
        <v>7.89</v>
      </c>
      <c r="F12" s="21">
        <v>4</v>
      </c>
      <c r="G12" s="21">
        <v>26.61</v>
      </c>
      <c r="H12" s="5">
        <v>6</v>
      </c>
      <c r="I12" s="5">
        <v>135.43</v>
      </c>
      <c r="J12" s="21">
        <v>1</v>
      </c>
      <c r="K12" s="21">
        <v>99.99</v>
      </c>
      <c r="L12" s="5">
        <v>3</v>
      </c>
      <c r="M12" s="5">
        <v>795.31</v>
      </c>
      <c r="N12" s="5">
        <v>1</v>
      </c>
      <c r="O12" s="5">
        <v>2768.26</v>
      </c>
    </row>
    <row r="13" spans="1:15" s="1" customFormat="1" ht="18" customHeight="1">
      <c r="A13" s="4">
        <v>44501</v>
      </c>
      <c r="B13" s="5">
        <v>17</v>
      </c>
      <c r="C13" s="5">
        <v>58488.949917000005</v>
      </c>
      <c r="D13" s="21">
        <v>0</v>
      </c>
      <c r="E13" s="21">
        <v>0</v>
      </c>
      <c r="F13" s="21">
        <v>0</v>
      </c>
      <c r="G13" s="21">
        <v>0</v>
      </c>
      <c r="H13" s="21">
        <v>6</v>
      </c>
      <c r="I13" s="21">
        <v>177.24</v>
      </c>
      <c r="J13" s="21">
        <v>0</v>
      </c>
      <c r="K13" s="21">
        <v>0</v>
      </c>
      <c r="L13" s="21">
        <v>0</v>
      </c>
      <c r="M13" s="21">
        <v>0</v>
      </c>
      <c r="N13" s="21">
        <v>11</v>
      </c>
      <c r="O13" s="21">
        <v>58311.709917</v>
      </c>
    </row>
    <row r="14" spans="1:15" s="1" customFormat="1" ht="18.75" customHeight="1">
      <c r="A14" s="842" t="s">
        <v>984</v>
      </c>
      <c r="B14" s="842"/>
      <c r="C14" s="842"/>
    </row>
    <row r="15" spans="1:15" s="1" customFormat="1" ht="18" customHeight="1">
      <c r="A15" s="842" t="s">
        <v>78</v>
      </c>
      <c r="B15" s="842"/>
      <c r="C15" s="842"/>
    </row>
    <row r="16" spans="1:15" s="1" customFormat="1" ht="28.35" customHeight="1"/>
    <row r="19" spans="2:15">
      <c r="B19" s="23"/>
      <c r="C19" s="23"/>
      <c r="D19" s="23"/>
      <c r="E19" s="23"/>
      <c r="F19" s="23"/>
      <c r="G19" s="23"/>
      <c r="H19" s="23"/>
      <c r="I19" s="23"/>
      <c r="J19" s="23"/>
      <c r="K19" s="23"/>
      <c r="L19" s="23"/>
      <c r="M19" s="23"/>
      <c r="N19" s="23"/>
      <c r="O19" s="23"/>
    </row>
    <row r="21" spans="2:15">
      <c r="E21" s="379"/>
    </row>
    <row r="25" spans="2:15">
      <c r="H25" s="23"/>
      <c r="I25" s="23"/>
    </row>
  </sheetData>
  <mergeCells count="11">
    <mergeCell ref="N2:O2"/>
    <mergeCell ref="A14:C14"/>
    <mergeCell ref="A15:C15"/>
    <mergeCell ref="A1:N1"/>
    <mergeCell ref="A2:A3"/>
    <mergeCell ref="B2:C2"/>
    <mergeCell ref="D2:E2"/>
    <mergeCell ref="F2:G2"/>
    <mergeCell ref="H2:I2"/>
    <mergeCell ref="J2:K2"/>
    <mergeCell ref="L2:M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activeCell="H22" sqref="H22"/>
    </sheetView>
  </sheetViews>
  <sheetFormatPr defaultRowHeight="12.75"/>
  <cols>
    <col min="1" max="1" width="14.7109375" bestFit="1" customWidth="1"/>
    <col min="2" max="2" width="12.140625" bestFit="1" customWidth="1"/>
    <col min="3" max="3" width="15.7109375" bestFit="1" customWidth="1"/>
    <col min="4" max="4" width="12.140625" bestFit="1" customWidth="1"/>
    <col min="5" max="5" width="15.7109375" bestFit="1" customWidth="1"/>
    <col min="6" max="6" width="10.7109375" customWidth="1"/>
    <col min="7" max="7" width="11.42578125" customWidth="1"/>
    <col min="8" max="8" width="10" customWidth="1"/>
    <col min="9" max="9" width="12.140625" bestFit="1" customWidth="1"/>
    <col min="10" max="11" width="15.7109375" bestFit="1" customWidth="1"/>
    <col min="12" max="12" width="4.7109375" bestFit="1" customWidth="1"/>
  </cols>
  <sheetData>
    <row r="1" spans="1:11" ht="18.75" customHeight="1">
      <c r="A1" s="856" t="s">
        <v>3</v>
      </c>
      <c r="B1" s="856"/>
      <c r="C1" s="856"/>
      <c r="D1" s="856"/>
      <c r="E1" s="856"/>
      <c r="F1" s="856"/>
      <c r="G1" s="856"/>
      <c r="H1" s="856"/>
      <c r="I1" s="856"/>
      <c r="J1" s="25"/>
      <c r="K1" s="25"/>
    </row>
    <row r="2" spans="1:11" s="1" customFormat="1" ht="18" customHeight="1">
      <c r="A2" s="865" t="s">
        <v>87</v>
      </c>
      <c r="B2" s="913" t="s">
        <v>129</v>
      </c>
      <c r="C2" s="914"/>
      <c r="D2" s="913" t="s">
        <v>130</v>
      </c>
      <c r="E2" s="914"/>
      <c r="F2" s="913" t="s">
        <v>131</v>
      </c>
      <c r="G2" s="914"/>
      <c r="H2" s="913" t="s">
        <v>132</v>
      </c>
      <c r="I2" s="914"/>
      <c r="J2" s="913" t="s">
        <v>90</v>
      </c>
      <c r="K2" s="914"/>
    </row>
    <row r="3" spans="1:11" s="1" customFormat="1" ht="27" customHeight="1">
      <c r="A3" s="867"/>
      <c r="B3" s="8" t="s">
        <v>111</v>
      </c>
      <c r="C3" s="8" t="s">
        <v>561</v>
      </c>
      <c r="D3" s="8" t="s">
        <v>111</v>
      </c>
      <c r="E3" s="8" t="s">
        <v>561</v>
      </c>
      <c r="F3" s="8" t="s">
        <v>111</v>
      </c>
      <c r="G3" s="8" t="s">
        <v>561</v>
      </c>
      <c r="H3" s="8" t="s">
        <v>111</v>
      </c>
      <c r="I3" s="8" t="s">
        <v>561</v>
      </c>
      <c r="J3" s="26" t="s">
        <v>111</v>
      </c>
      <c r="K3" s="8" t="s">
        <v>561</v>
      </c>
    </row>
    <row r="4" spans="1:11" s="1" customFormat="1" ht="18" customHeight="1">
      <c r="A4" s="32" t="s">
        <v>95</v>
      </c>
      <c r="B4" s="33">
        <v>0</v>
      </c>
      <c r="C4" s="34">
        <v>0</v>
      </c>
      <c r="D4" s="33">
        <v>0</v>
      </c>
      <c r="E4" s="34">
        <v>0</v>
      </c>
      <c r="F4" s="35">
        <v>0</v>
      </c>
      <c r="G4" s="35">
        <v>0</v>
      </c>
      <c r="H4" s="33">
        <v>31</v>
      </c>
      <c r="I4" s="34">
        <v>78738</v>
      </c>
      <c r="J4" s="35">
        <v>31</v>
      </c>
      <c r="K4" s="34">
        <v>78738</v>
      </c>
    </row>
    <row r="5" spans="1:11" s="1" customFormat="1" ht="18" customHeight="1">
      <c r="A5" s="32" t="s">
        <v>96</v>
      </c>
      <c r="B5" s="33">
        <f>SUM(B6:B13)</f>
        <v>0</v>
      </c>
      <c r="C5" s="33">
        <f t="shared" ref="C5:K5" si="0">SUM(C6:C13)</f>
        <v>0</v>
      </c>
      <c r="D5" s="33">
        <f t="shared" si="0"/>
        <v>0</v>
      </c>
      <c r="E5" s="33">
        <f t="shared" si="0"/>
        <v>0</v>
      </c>
      <c r="F5" s="33">
        <f t="shared" si="0"/>
        <v>0</v>
      </c>
      <c r="G5" s="33">
        <f t="shared" si="0"/>
        <v>0</v>
      </c>
      <c r="H5" s="33">
        <f t="shared" si="0"/>
        <v>23</v>
      </c>
      <c r="I5" s="33">
        <f t="shared" si="0"/>
        <v>26703.247873</v>
      </c>
      <c r="J5" s="33">
        <f t="shared" si="0"/>
        <v>23</v>
      </c>
      <c r="K5" s="33">
        <f t="shared" si="0"/>
        <v>26703.247873</v>
      </c>
    </row>
    <row r="6" spans="1:11" s="1" customFormat="1" ht="18" customHeight="1">
      <c r="A6" s="28" t="s">
        <v>97</v>
      </c>
      <c r="B6" s="29">
        <v>0</v>
      </c>
      <c r="C6" s="30">
        <v>0</v>
      </c>
      <c r="D6" s="29">
        <v>0</v>
      </c>
      <c r="E6" s="30">
        <v>0</v>
      </c>
      <c r="F6" s="31">
        <v>0</v>
      </c>
      <c r="G6" s="31">
        <v>0</v>
      </c>
      <c r="H6" s="29">
        <v>3</v>
      </c>
      <c r="I6" s="30">
        <v>4010.04</v>
      </c>
      <c r="J6" s="31">
        <v>3</v>
      </c>
      <c r="K6" s="30">
        <v>4010.04</v>
      </c>
    </row>
    <row r="7" spans="1:11" s="1" customFormat="1" ht="18" customHeight="1">
      <c r="A7" s="28" t="s">
        <v>98</v>
      </c>
      <c r="B7" s="29">
        <v>0</v>
      </c>
      <c r="C7" s="30">
        <v>0</v>
      </c>
      <c r="D7" s="29">
        <v>0</v>
      </c>
      <c r="E7" s="30">
        <v>0</v>
      </c>
      <c r="F7" s="31">
        <v>0</v>
      </c>
      <c r="G7" s="31">
        <v>0</v>
      </c>
      <c r="H7" s="29">
        <v>3</v>
      </c>
      <c r="I7" s="30">
        <v>3847</v>
      </c>
      <c r="J7" s="31">
        <v>3</v>
      </c>
      <c r="K7" s="30">
        <v>3847</v>
      </c>
    </row>
    <row r="8" spans="1:11" s="1" customFormat="1" ht="18" customHeight="1">
      <c r="A8" s="28" t="s">
        <v>99</v>
      </c>
      <c r="B8" s="29">
        <v>0</v>
      </c>
      <c r="C8" s="30">
        <v>0</v>
      </c>
      <c r="D8" s="29">
        <v>0</v>
      </c>
      <c r="E8" s="30">
        <v>0</v>
      </c>
      <c r="F8" s="31">
        <v>0</v>
      </c>
      <c r="G8" s="31">
        <v>0</v>
      </c>
      <c r="H8" s="29">
        <v>4</v>
      </c>
      <c r="I8" s="30">
        <v>4449.9979759999997</v>
      </c>
      <c r="J8" s="31">
        <v>4</v>
      </c>
      <c r="K8" s="30">
        <v>4449.9979759999997</v>
      </c>
    </row>
    <row r="9" spans="1:11" s="1" customFormat="1" ht="18" customHeight="1">
      <c r="A9" s="28" t="s">
        <v>100</v>
      </c>
      <c r="B9" s="29">
        <v>0</v>
      </c>
      <c r="C9" s="30">
        <v>0</v>
      </c>
      <c r="D9" s="29">
        <v>0</v>
      </c>
      <c r="E9" s="30">
        <v>0</v>
      </c>
      <c r="F9" s="31">
        <v>0</v>
      </c>
      <c r="G9" s="31">
        <v>0</v>
      </c>
      <c r="H9" s="29">
        <v>3</v>
      </c>
      <c r="I9" s="30">
        <v>1683.699897</v>
      </c>
      <c r="J9" s="31">
        <v>3</v>
      </c>
      <c r="K9" s="30">
        <v>1683.699897</v>
      </c>
    </row>
    <row r="10" spans="1:11" s="1" customFormat="1" ht="18" customHeight="1">
      <c r="A10" s="28" t="s">
        <v>101</v>
      </c>
      <c r="B10" s="29">
        <v>0</v>
      </c>
      <c r="C10" s="30">
        <v>0</v>
      </c>
      <c r="D10" s="29">
        <v>0</v>
      </c>
      <c r="E10" s="30">
        <v>0</v>
      </c>
      <c r="F10" s="31">
        <v>0</v>
      </c>
      <c r="G10" s="31">
        <v>0</v>
      </c>
      <c r="H10" s="29">
        <v>2</v>
      </c>
      <c r="I10" s="30">
        <v>3199.98</v>
      </c>
      <c r="J10" s="31">
        <v>2</v>
      </c>
      <c r="K10" s="30">
        <v>3199.98</v>
      </c>
    </row>
    <row r="11" spans="1:11" s="1" customFormat="1" ht="18" customHeight="1">
      <c r="A11" s="28" t="s">
        <v>102</v>
      </c>
      <c r="B11" s="245">
        <v>0</v>
      </c>
      <c r="C11" s="119">
        <v>0</v>
      </c>
      <c r="D11" s="245">
        <v>0</v>
      </c>
      <c r="E11" s="119">
        <v>0</v>
      </c>
      <c r="F11" s="121">
        <v>0</v>
      </c>
      <c r="G11" s="121">
        <v>0</v>
      </c>
      <c r="H11" s="245">
        <v>2</v>
      </c>
      <c r="I11" s="119">
        <v>2685.53</v>
      </c>
      <c r="J11" s="121">
        <v>2</v>
      </c>
      <c r="K11" s="119">
        <v>2685.53</v>
      </c>
    </row>
    <row r="12" spans="1:11" s="1" customFormat="1" ht="18" customHeight="1">
      <c r="A12" s="349" t="s">
        <v>927</v>
      </c>
      <c r="B12" s="350">
        <v>0</v>
      </c>
      <c r="C12" s="247">
        <v>0</v>
      </c>
      <c r="D12" s="350">
        <v>0</v>
      </c>
      <c r="E12" s="247">
        <v>0</v>
      </c>
      <c r="F12" s="351">
        <v>0</v>
      </c>
      <c r="G12" s="351">
        <v>0</v>
      </c>
      <c r="H12" s="350">
        <v>3</v>
      </c>
      <c r="I12" s="247">
        <v>1210</v>
      </c>
      <c r="J12" s="351">
        <v>3</v>
      </c>
      <c r="K12" s="247">
        <v>1210</v>
      </c>
    </row>
    <row r="13" spans="1:11" s="1" customFormat="1" ht="18" customHeight="1">
      <c r="A13" s="123" t="s">
        <v>987</v>
      </c>
      <c r="B13" s="249">
        <v>0</v>
      </c>
      <c r="C13" s="62">
        <v>0</v>
      </c>
      <c r="D13" s="249">
        <v>0</v>
      </c>
      <c r="E13" s="62">
        <v>0</v>
      </c>
      <c r="F13" s="124">
        <v>0</v>
      </c>
      <c r="G13" s="124">
        <v>0</v>
      </c>
      <c r="H13" s="249">
        <v>3</v>
      </c>
      <c r="I13" s="62">
        <v>5617</v>
      </c>
      <c r="J13" s="124">
        <v>3</v>
      </c>
      <c r="K13" s="62">
        <v>5617</v>
      </c>
    </row>
    <row r="14" spans="1:11" s="42" customFormat="1" ht="30" customHeight="1">
      <c r="A14" s="926" t="s">
        <v>592</v>
      </c>
      <c r="B14" s="926"/>
      <c r="C14" s="926"/>
      <c r="D14" s="926"/>
      <c r="E14" s="926"/>
      <c r="F14" s="926"/>
      <c r="G14" s="926"/>
      <c r="H14" s="926"/>
      <c r="I14" s="926"/>
    </row>
    <row r="15" spans="1:11" s="42" customFormat="1" ht="13.5" customHeight="1">
      <c r="A15" s="927" t="s">
        <v>984</v>
      </c>
      <c r="B15" s="927"/>
      <c r="C15" s="927"/>
      <c r="D15" s="927"/>
      <c r="E15" s="927"/>
      <c r="F15" s="927"/>
      <c r="G15" s="927"/>
      <c r="H15" s="927"/>
      <c r="I15" s="927"/>
    </row>
    <row r="16" spans="1:11" s="42" customFormat="1" ht="13.5" customHeight="1">
      <c r="A16" s="927" t="s">
        <v>133</v>
      </c>
      <c r="B16" s="927"/>
      <c r="C16" s="927"/>
      <c r="D16" s="927"/>
      <c r="E16" s="927"/>
      <c r="F16" s="927"/>
      <c r="G16" s="927"/>
      <c r="H16" s="927"/>
      <c r="I16" s="927"/>
    </row>
    <row r="17" spans="2:11" s="1" customFormat="1" ht="24.6" customHeight="1"/>
    <row r="20" spans="2:11">
      <c r="B20" s="40"/>
      <c r="C20" s="40"/>
      <c r="D20" s="40"/>
      <c r="E20" s="40"/>
      <c r="F20" s="40"/>
      <c r="G20" s="40"/>
      <c r="H20" s="40"/>
      <c r="I20" s="40"/>
      <c r="J20" s="40"/>
      <c r="K20" s="40"/>
    </row>
    <row r="21" spans="2:11" ht="15.75">
      <c r="F21" s="789"/>
    </row>
    <row r="22" spans="2:11" ht="15.75">
      <c r="F22" s="789"/>
    </row>
    <row r="23" spans="2:11">
      <c r="F23" s="40"/>
    </row>
  </sheetData>
  <mergeCells count="10">
    <mergeCell ref="J2:K2"/>
    <mergeCell ref="A14:I14"/>
    <mergeCell ref="A16:I16"/>
    <mergeCell ref="A15:I15"/>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F21" sqref="F21"/>
    </sheetView>
  </sheetViews>
  <sheetFormatPr defaultRowHeight="12.75"/>
  <cols>
    <col min="1" max="1" width="14.7109375" bestFit="1" customWidth="1"/>
    <col min="2" max="2" width="10.5703125" customWidth="1"/>
    <col min="3" max="3" width="11" customWidth="1"/>
    <col min="4" max="4" width="14.7109375" bestFit="1" customWidth="1"/>
    <col min="5" max="5" width="15.7109375" bestFit="1" customWidth="1"/>
    <col min="6" max="6" width="14.7109375" bestFit="1" customWidth="1"/>
    <col min="7" max="7" width="15.7109375" bestFit="1" customWidth="1"/>
    <col min="8" max="8" width="14.7109375" bestFit="1" customWidth="1"/>
    <col min="9" max="11" width="15.7109375" bestFit="1" customWidth="1"/>
    <col min="12" max="12" width="5.5703125" bestFit="1" customWidth="1"/>
  </cols>
  <sheetData>
    <row r="1" spans="1:11" ht="14.25" customHeight="1">
      <c r="A1" s="856" t="s">
        <v>4</v>
      </c>
      <c r="B1" s="856"/>
      <c r="C1" s="856"/>
      <c r="D1" s="856"/>
      <c r="E1" s="856"/>
      <c r="F1" s="856"/>
      <c r="G1" s="856"/>
      <c r="H1" s="856"/>
      <c r="I1" s="856"/>
      <c r="J1" s="25"/>
      <c r="K1" s="25"/>
    </row>
    <row r="2" spans="1:11" s="1" customFormat="1" ht="15.75" customHeight="1">
      <c r="A2" s="865" t="s">
        <v>134</v>
      </c>
      <c r="B2" s="913" t="s">
        <v>129</v>
      </c>
      <c r="C2" s="914"/>
      <c r="D2" s="913" t="s">
        <v>130</v>
      </c>
      <c r="E2" s="914"/>
      <c r="F2" s="913" t="s">
        <v>131</v>
      </c>
      <c r="G2" s="914"/>
      <c r="H2" s="913" t="s">
        <v>132</v>
      </c>
      <c r="I2" s="914"/>
      <c r="J2" s="913" t="s">
        <v>90</v>
      </c>
      <c r="K2" s="914"/>
    </row>
    <row r="3" spans="1:11" s="1" customFormat="1" ht="48.75" customHeight="1">
      <c r="A3" s="867"/>
      <c r="B3" s="24" t="s">
        <v>111</v>
      </c>
      <c r="C3" s="24" t="s">
        <v>561</v>
      </c>
      <c r="D3" s="24" t="s">
        <v>111</v>
      </c>
      <c r="E3" s="24" t="s">
        <v>561</v>
      </c>
      <c r="F3" s="24" t="s">
        <v>111</v>
      </c>
      <c r="G3" s="24" t="s">
        <v>561</v>
      </c>
      <c r="H3" s="24" t="s">
        <v>111</v>
      </c>
      <c r="I3" s="24" t="s">
        <v>561</v>
      </c>
      <c r="J3" s="24" t="s">
        <v>111</v>
      </c>
      <c r="K3" s="24" t="s">
        <v>561</v>
      </c>
    </row>
    <row r="4" spans="1:11" s="1" customFormat="1" ht="15" customHeight="1">
      <c r="A4" s="38" t="s">
        <v>95</v>
      </c>
      <c r="B4" s="35">
        <v>104</v>
      </c>
      <c r="C4" s="39">
        <v>1020.19</v>
      </c>
      <c r="D4" s="35">
        <v>17</v>
      </c>
      <c r="E4" s="33">
        <v>174.74</v>
      </c>
      <c r="F4" s="35">
        <v>9</v>
      </c>
      <c r="G4" s="39">
        <v>79.510000000000005</v>
      </c>
      <c r="H4" s="35">
        <v>113</v>
      </c>
      <c r="I4" s="33">
        <v>39691.58</v>
      </c>
      <c r="J4" s="35">
        <v>234</v>
      </c>
      <c r="K4" s="39">
        <v>40939.53</v>
      </c>
    </row>
    <row r="5" spans="1:11" s="1" customFormat="1" ht="15" customHeight="1">
      <c r="A5" s="38" t="s">
        <v>96</v>
      </c>
      <c r="B5" s="39">
        <f>SUM(B6:B13)</f>
        <v>98</v>
      </c>
      <c r="C5" s="39">
        <f t="shared" ref="C5:K5" si="0">SUM(C6:C13)</f>
        <v>1881.03</v>
      </c>
      <c r="D5" s="39">
        <f t="shared" si="0"/>
        <v>24</v>
      </c>
      <c r="E5" s="39">
        <f t="shared" si="0"/>
        <v>154.07095600000002</v>
      </c>
      <c r="F5" s="39">
        <f t="shared" si="0"/>
        <v>1</v>
      </c>
      <c r="G5" s="39">
        <f t="shared" si="0"/>
        <v>1.92</v>
      </c>
      <c r="H5" s="39">
        <f t="shared" si="0"/>
        <v>110</v>
      </c>
      <c r="I5" s="39">
        <f t="shared" si="0"/>
        <v>40958</v>
      </c>
      <c r="J5" s="39">
        <f t="shared" si="0"/>
        <v>233</v>
      </c>
      <c r="K5" s="39">
        <f t="shared" si="0"/>
        <v>43003.72</v>
      </c>
    </row>
    <row r="6" spans="1:11" s="1" customFormat="1" ht="15" customHeight="1">
      <c r="A6" s="36" t="s">
        <v>97</v>
      </c>
      <c r="B6" s="31">
        <v>11</v>
      </c>
      <c r="C6" s="37">
        <v>55</v>
      </c>
      <c r="D6" s="31">
        <v>7</v>
      </c>
      <c r="E6" s="29">
        <v>56</v>
      </c>
      <c r="F6" s="31">
        <v>0</v>
      </c>
      <c r="G6" s="37">
        <v>0</v>
      </c>
      <c r="H6" s="31">
        <v>12</v>
      </c>
      <c r="I6" s="29">
        <v>8999.14</v>
      </c>
      <c r="J6" s="31">
        <v>30</v>
      </c>
      <c r="K6" s="37">
        <v>9109.8799999999992</v>
      </c>
    </row>
    <row r="7" spans="1:11" s="1" customFormat="1" ht="15" customHeight="1">
      <c r="A7" s="36" t="s">
        <v>98</v>
      </c>
      <c r="B7" s="31">
        <v>15</v>
      </c>
      <c r="C7" s="37">
        <v>114.94</v>
      </c>
      <c r="D7" s="31">
        <v>4</v>
      </c>
      <c r="E7" s="29">
        <v>28.87</v>
      </c>
      <c r="F7" s="31">
        <v>0</v>
      </c>
      <c r="G7" s="37">
        <v>0</v>
      </c>
      <c r="H7" s="31">
        <v>19</v>
      </c>
      <c r="I7" s="29">
        <v>5452.67</v>
      </c>
      <c r="J7" s="31">
        <v>38</v>
      </c>
      <c r="K7" s="37">
        <v>5596.4800000000005</v>
      </c>
    </row>
    <row r="8" spans="1:11" s="1" customFormat="1" ht="15" customHeight="1">
      <c r="A8" s="36" t="s">
        <v>99</v>
      </c>
      <c r="B8" s="31">
        <v>17</v>
      </c>
      <c r="C8" s="37">
        <v>173.93</v>
      </c>
      <c r="D8" s="31">
        <v>3</v>
      </c>
      <c r="E8" s="29">
        <v>9.5600000000000004E-4</v>
      </c>
      <c r="F8" s="31">
        <v>0</v>
      </c>
      <c r="G8" s="37">
        <v>0</v>
      </c>
      <c r="H8" s="31">
        <v>8</v>
      </c>
      <c r="I8" s="29">
        <v>10468.469999999999</v>
      </c>
      <c r="J8" s="31">
        <v>28</v>
      </c>
      <c r="K8" s="37">
        <v>10651.96</v>
      </c>
    </row>
    <row r="9" spans="1:11" s="1" customFormat="1" ht="15" customHeight="1">
      <c r="A9" s="36" t="s">
        <v>100</v>
      </c>
      <c r="B9" s="31">
        <v>7</v>
      </c>
      <c r="C9" s="37">
        <v>104</v>
      </c>
      <c r="D9" s="31">
        <v>5</v>
      </c>
      <c r="E9" s="29">
        <v>34</v>
      </c>
      <c r="F9" s="31">
        <v>0</v>
      </c>
      <c r="G9" s="37">
        <v>0</v>
      </c>
      <c r="H9" s="31">
        <v>17</v>
      </c>
      <c r="I9" s="29">
        <v>6463.57</v>
      </c>
      <c r="J9" s="31">
        <v>29</v>
      </c>
      <c r="K9" s="37">
        <v>6601.2599999999993</v>
      </c>
    </row>
    <row r="10" spans="1:11" s="1" customFormat="1" ht="15" customHeight="1">
      <c r="A10" s="36" t="s">
        <v>101</v>
      </c>
      <c r="B10" s="31">
        <v>10</v>
      </c>
      <c r="C10" s="37">
        <v>220</v>
      </c>
      <c r="D10" s="31">
        <v>2</v>
      </c>
      <c r="E10" s="29">
        <v>4</v>
      </c>
      <c r="F10" s="31">
        <v>0</v>
      </c>
      <c r="G10" s="37">
        <v>0</v>
      </c>
      <c r="H10" s="31">
        <v>22</v>
      </c>
      <c r="I10" s="29">
        <v>2946.13</v>
      </c>
      <c r="J10" s="31">
        <v>34</v>
      </c>
      <c r="K10" s="37">
        <v>3169.84</v>
      </c>
    </row>
    <row r="11" spans="1:11" s="1" customFormat="1" ht="15" customHeight="1">
      <c r="A11" s="36" t="s">
        <v>102</v>
      </c>
      <c r="B11" s="31">
        <v>15</v>
      </c>
      <c r="C11" s="37">
        <v>675.56</v>
      </c>
      <c r="D11" s="31">
        <v>1</v>
      </c>
      <c r="E11" s="29">
        <v>16.8</v>
      </c>
      <c r="F11" s="31">
        <v>0</v>
      </c>
      <c r="G11" s="37">
        <v>0</v>
      </c>
      <c r="H11" s="31">
        <v>11</v>
      </c>
      <c r="I11" s="29">
        <v>5292.65</v>
      </c>
      <c r="J11" s="31">
        <v>27</v>
      </c>
      <c r="K11" s="37">
        <v>5985.01</v>
      </c>
    </row>
    <row r="12" spans="1:11" s="1" customFormat="1" ht="15" customHeight="1">
      <c r="A12" s="252" t="s">
        <v>927</v>
      </c>
      <c r="B12" s="220">
        <v>10</v>
      </c>
      <c r="C12" s="220">
        <v>297.44</v>
      </c>
      <c r="D12" s="220">
        <v>1</v>
      </c>
      <c r="E12" s="220">
        <v>10</v>
      </c>
      <c r="F12" s="220">
        <v>1</v>
      </c>
      <c r="G12" s="220">
        <v>1.92</v>
      </c>
      <c r="H12" s="220">
        <v>13</v>
      </c>
      <c r="I12" s="220">
        <v>1117.76</v>
      </c>
      <c r="J12" s="220">
        <v>25</v>
      </c>
      <c r="K12" s="220">
        <v>1427.12</v>
      </c>
    </row>
    <row r="13" spans="1:11" s="1" customFormat="1" ht="15" customHeight="1">
      <c r="A13" s="36" t="s">
        <v>987</v>
      </c>
      <c r="B13" s="221">
        <v>13</v>
      </c>
      <c r="C13" s="221">
        <v>240.16000000000003</v>
      </c>
      <c r="D13" s="221">
        <v>1</v>
      </c>
      <c r="E13" s="221">
        <v>4.4000000000000004</v>
      </c>
      <c r="F13" s="221">
        <v>0</v>
      </c>
      <c r="G13" s="221">
        <v>0</v>
      </c>
      <c r="H13" s="221">
        <v>8</v>
      </c>
      <c r="I13" s="221">
        <v>217.60999999999999</v>
      </c>
      <c r="J13" s="221">
        <v>22</v>
      </c>
      <c r="K13" s="221">
        <v>462.17000000000007</v>
      </c>
    </row>
    <row r="14" spans="1:11" s="43" customFormat="1" ht="14.25" customHeight="1">
      <c r="A14" s="928" t="s">
        <v>984</v>
      </c>
      <c r="B14" s="928"/>
      <c r="C14" s="929"/>
    </row>
    <row r="15" spans="1:11" s="43" customFormat="1" ht="13.5" customHeight="1">
      <c r="A15" s="863" t="s">
        <v>133</v>
      </c>
      <c r="B15" s="863"/>
    </row>
    <row r="16" spans="1:11" s="1" customFormat="1" ht="28.35" customHeight="1"/>
    <row r="19" spans="6:12" ht="15">
      <c r="K19" s="71"/>
      <c r="L19" s="211"/>
    </row>
    <row r="20" spans="6:12" ht="15">
      <c r="K20" s="71"/>
      <c r="L20" s="211"/>
    </row>
    <row r="23" spans="6:12">
      <c r="F23" s="211"/>
    </row>
  </sheetData>
  <mergeCells count="9">
    <mergeCell ref="J2:K2"/>
    <mergeCell ref="A15:B15"/>
    <mergeCell ref="A1:I1"/>
    <mergeCell ref="A2:A3"/>
    <mergeCell ref="B2:C2"/>
    <mergeCell ref="D2:E2"/>
    <mergeCell ref="F2:G2"/>
    <mergeCell ref="H2:I2"/>
    <mergeCell ref="A14:C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F26" sqref="F26"/>
    </sheetView>
  </sheetViews>
  <sheetFormatPr defaultRowHeight="15"/>
  <cols>
    <col min="1" max="2" width="14.7109375" style="25" bestFit="1" customWidth="1"/>
    <col min="3" max="3" width="15.85546875" style="25" bestFit="1" customWidth="1"/>
    <col min="4" max="4" width="14.7109375" style="25" bestFit="1" customWidth="1"/>
    <col min="5" max="5" width="15.85546875" style="25" bestFit="1" customWidth="1"/>
    <col min="6" max="6" width="14.7109375" style="25" bestFit="1" customWidth="1"/>
    <col min="7" max="7" width="15.85546875" style="25" bestFit="1" customWidth="1"/>
    <col min="8" max="8" width="9.7109375" style="25" customWidth="1"/>
    <col min="9" max="9" width="15.85546875" style="25" bestFit="1" customWidth="1"/>
    <col min="10" max="10" width="4.7109375" style="25" bestFit="1" customWidth="1"/>
    <col min="11" max="16384" width="9.140625" style="25"/>
  </cols>
  <sheetData>
    <row r="1" spans="1:9" ht="15.75" customHeight="1">
      <c r="A1" s="890" t="s">
        <v>5</v>
      </c>
      <c r="B1" s="890"/>
      <c r="C1" s="890"/>
      <c r="D1" s="890"/>
      <c r="E1" s="890"/>
      <c r="F1" s="890"/>
      <c r="G1" s="890"/>
      <c r="H1" s="890"/>
      <c r="I1" s="890"/>
    </row>
    <row r="2" spans="1:9" s="43" customFormat="1" ht="18" customHeight="1">
      <c r="A2" s="930" t="s">
        <v>134</v>
      </c>
      <c r="B2" s="871" t="s">
        <v>130</v>
      </c>
      <c r="C2" s="872"/>
      <c r="D2" s="871" t="s">
        <v>129</v>
      </c>
      <c r="E2" s="872"/>
      <c r="F2" s="871" t="s">
        <v>132</v>
      </c>
      <c r="G2" s="872"/>
      <c r="H2" s="871" t="s">
        <v>90</v>
      </c>
      <c r="I2" s="872"/>
    </row>
    <row r="3" spans="1:9" s="43" customFormat="1" ht="27" customHeight="1">
      <c r="A3" s="931"/>
      <c r="B3" s="44" t="s">
        <v>111</v>
      </c>
      <c r="C3" s="44" t="s">
        <v>919</v>
      </c>
      <c r="D3" s="44" t="s">
        <v>111</v>
      </c>
      <c r="E3" s="44" t="s">
        <v>919</v>
      </c>
      <c r="F3" s="44" t="s">
        <v>111</v>
      </c>
      <c r="G3" s="44" t="s">
        <v>919</v>
      </c>
      <c r="H3" s="44" t="s">
        <v>111</v>
      </c>
      <c r="I3" s="44" t="s">
        <v>919</v>
      </c>
    </row>
    <row r="4" spans="1:9" s="50" customFormat="1" ht="18" customHeight="1">
      <c r="A4" s="32" t="s">
        <v>95</v>
      </c>
      <c r="B4" s="48">
        <v>415</v>
      </c>
      <c r="C4" s="34">
        <v>222124.37</v>
      </c>
      <c r="D4" s="34">
        <v>1415</v>
      </c>
      <c r="E4" s="34">
        <v>275557.68</v>
      </c>
      <c r="F4" s="48">
        <v>165</v>
      </c>
      <c r="G4" s="34">
        <v>274157.92</v>
      </c>
      <c r="H4" s="34">
        <v>1995</v>
      </c>
      <c r="I4" s="381">
        <v>771839.98</v>
      </c>
    </row>
    <row r="5" spans="1:9" s="50" customFormat="1" ht="18" customHeight="1">
      <c r="A5" s="32" t="s">
        <v>96</v>
      </c>
      <c r="B5" s="34">
        <f>SUM(B6:B13)</f>
        <v>186</v>
      </c>
      <c r="C5" s="34">
        <f t="shared" ref="C5:I5" si="0">SUM(C6:C13)</f>
        <v>110005.65120000001</v>
      </c>
      <c r="D5" s="34">
        <f t="shared" si="0"/>
        <v>612</v>
      </c>
      <c r="E5" s="34">
        <f t="shared" si="0"/>
        <v>143191.9349356</v>
      </c>
      <c r="F5" s="34">
        <f t="shared" si="0"/>
        <v>53</v>
      </c>
      <c r="G5" s="34">
        <f t="shared" si="0"/>
        <v>109261.4</v>
      </c>
      <c r="H5" s="34">
        <f t="shared" si="0"/>
        <v>851</v>
      </c>
      <c r="I5" s="34">
        <f t="shared" si="0"/>
        <v>362457.68613559997</v>
      </c>
    </row>
    <row r="6" spans="1:9" s="43" customFormat="1" ht="18" customHeight="1">
      <c r="A6" s="28" t="s">
        <v>97</v>
      </c>
      <c r="B6" s="45">
        <v>17</v>
      </c>
      <c r="C6" s="30">
        <v>8482.9500000000007</v>
      </c>
      <c r="D6" s="45">
        <v>59</v>
      </c>
      <c r="E6" s="30">
        <v>16857.16</v>
      </c>
      <c r="F6" s="45">
        <v>6</v>
      </c>
      <c r="G6" s="30">
        <v>6670</v>
      </c>
      <c r="H6" s="52">
        <v>82</v>
      </c>
      <c r="I6" s="30">
        <v>32010.11</v>
      </c>
    </row>
    <row r="7" spans="1:9" s="43" customFormat="1" ht="18" customHeight="1">
      <c r="A7" s="28" t="s">
        <v>98</v>
      </c>
      <c r="B7" s="45">
        <v>21</v>
      </c>
      <c r="C7" s="30">
        <v>7453.05</v>
      </c>
      <c r="D7" s="45">
        <v>86</v>
      </c>
      <c r="E7" s="30">
        <v>11539.14</v>
      </c>
      <c r="F7" s="45">
        <v>3</v>
      </c>
      <c r="G7" s="30">
        <v>2250</v>
      </c>
      <c r="H7" s="52">
        <v>110</v>
      </c>
      <c r="I7" s="30">
        <v>21242.19</v>
      </c>
    </row>
    <row r="8" spans="1:9" s="43" customFormat="1" ht="18" customHeight="1">
      <c r="A8" s="28" t="s">
        <v>99</v>
      </c>
      <c r="B8" s="45">
        <v>27</v>
      </c>
      <c r="C8" s="30">
        <v>12621.03</v>
      </c>
      <c r="D8" s="45">
        <v>73</v>
      </c>
      <c r="E8" s="30">
        <v>16211.17</v>
      </c>
      <c r="F8" s="45">
        <v>9</v>
      </c>
      <c r="G8" s="30">
        <v>13219</v>
      </c>
      <c r="H8" s="52">
        <v>109</v>
      </c>
      <c r="I8" s="30">
        <v>42051.199999999997</v>
      </c>
    </row>
    <row r="9" spans="1:9" s="43" customFormat="1" ht="18" customHeight="1">
      <c r="A9" s="28" t="s">
        <v>100</v>
      </c>
      <c r="B9" s="45">
        <v>21</v>
      </c>
      <c r="C9" s="30">
        <v>8631.3700000000008</v>
      </c>
      <c r="D9" s="45">
        <v>99</v>
      </c>
      <c r="E9" s="30">
        <v>13738.09</v>
      </c>
      <c r="F9" s="45">
        <v>9</v>
      </c>
      <c r="G9" s="30">
        <v>7711.4</v>
      </c>
      <c r="H9" s="52">
        <v>129</v>
      </c>
      <c r="I9" s="30">
        <v>30080.86</v>
      </c>
    </row>
    <row r="10" spans="1:9" s="43" customFormat="1" ht="18" customHeight="1">
      <c r="A10" s="219" t="s">
        <v>101</v>
      </c>
      <c r="B10" s="241">
        <v>23</v>
      </c>
      <c r="C10" s="119">
        <v>19255</v>
      </c>
      <c r="D10" s="241">
        <v>65</v>
      </c>
      <c r="E10" s="119">
        <v>22465.24</v>
      </c>
      <c r="F10" s="241">
        <v>4</v>
      </c>
      <c r="G10" s="119">
        <v>8128</v>
      </c>
      <c r="H10" s="242">
        <v>92</v>
      </c>
      <c r="I10" s="119">
        <v>49848.25</v>
      </c>
    </row>
    <row r="11" spans="1:9" s="43" customFormat="1" ht="18" customHeight="1">
      <c r="A11" s="123" t="s">
        <v>102</v>
      </c>
      <c r="B11" s="243">
        <v>33</v>
      </c>
      <c r="C11" s="62">
        <v>24619</v>
      </c>
      <c r="D11" s="243">
        <v>106</v>
      </c>
      <c r="E11" s="62">
        <v>24676</v>
      </c>
      <c r="F11" s="243">
        <v>10</v>
      </c>
      <c r="G11" s="62">
        <v>43433</v>
      </c>
      <c r="H11" s="243">
        <v>149</v>
      </c>
      <c r="I11" s="62">
        <v>92726.69</v>
      </c>
    </row>
    <row r="12" spans="1:9" s="43" customFormat="1" ht="18" customHeight="1">
      <c r="A12" s="123" t="s">
        <v>927</v>
      </c>
      <c r="B12" s="243">
        <v>22</v>
      </c>
      <c r="C12" s="62">
        <v>12783.451200000003</v>
      </c>
      <c r="D12" s="243">
        <v>60</v>
      </c>
      <c r="E12" s="62">
        <v>18708.134935599999</v>
      </c>
      <c r="F12" s="243">
        <v>8</v>
      </c>
      <c r="G12" s="62">
        <v>15353</v>
      </c>
      <c r="H12" s="243">
        <v>90</v>
      </c>
      <c r="I12" s="62">
        <v>46844.586135600002</v>
      </c>
    </row>
    <row r="13" spans="1:9" s="43" customFormat="1" ht="18" customHeight="1">
      <c r="A13" s="123" t="s">
        <v>987</v>
      </c>
      <c r="B13" s="243">
        <v>22</v>
      </c>
      <c r="C13" s="62">
        <v>16159.8</v>
      </c>
      <c r="D13" s="243">
        <v>64</v>
      </c>
      <c r="E13" s="62">
        <v>18997</v>
      </c>
      <c r="F13" s="243">
        <v>4</v>
      </c>
      <c r="G13" s="62">
        <v>12497</v>
      </c>
      <c r="H13" s="243">
        <v>90</v>
      </c>
      <c r="I13" s="62">
        <v>47653.8</v>
      </c>
    </row>
    <row r="14" spans="1:9" s="43" customFormat="1" ht="15" customHeight="1">
      <c r="A14" s="928" t="s">
        <v>984</v>
      </c>
      <c r="B14" s="928"/>
      <c r="C14" s="929"/>
    </row>
    <row r="15" spans="1:9" s="43" customFormat="1" ht="13.5" customHeight="1">
      <c r="A15" s="863" t="s">
        <v>135</v>
      </c>
      <c r="B15" s="863"/>
    </row>
    <row r="16" spans="1:9">
      <c r="H16" s="51"/>
      <c r="I16" s="212"/>
    </row>
    <row r="17" spans="2:9">
      <c r="B17" s="51"/>
      <c r="C17" s="51"/>
      <c r="D17" s="51"/>
      <c r="E17" s="51"/>
      <c r="F17" s="51"/>
      <c r="G17" s="51"/>
      <c r="H17" s="51"/>
      <c r="I17" s="51"/>
    </row>
    <row r="19" spans="2:9" ht="15.75" thickBot="1"/>
    <row r="20" spans="2:9" ht="15.75" thickBot="1">
      <c r="B20" s="380"/>
      <c r="C20" s="380"/>
      <c r="D20" s="380"/>
      <c r="E20" s="380"/>
      <c r="F20" s="380"/>
      <c r="G20" s="380"/>
      <c r="H20" s="380"/>
      <c r="I20" s="380"/>
    </row>
  </sheetData>
  <mergeCells count="8">
    <mergeCell ref="A15:B15"/>
    <mergeCell ref="A1:I1"/>
    <mergeCell ref="A2:A3"/>
    <mergeCell ref="B2:C2"/>
    <mergeCell ref="D2:E2"/>
    <mergeCell ref="F2:G2"/>
    <mergeCell ref="H2:I2"/>
    <mergeCell ref="A14:C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opLeftCell="A13" zoomScaleNormal="100" workbookViewId="0">
      <selection activeCell="D39" sqref="D39"/>
    </sheetView>
  </sheetViews>
  <sheetFormatPr defaultRowHeight="15"/>
  <cols>
    <col min="1" max="1" width="14.7109375" style="25" bestFit="1" customWidth="1"/>
    <col min="2" max="2" width="14.85546875" style="25" bestFit="1" customWidth="1"/>
    <col min="3" max="3" width="12.42578125" style="25" customWidth="1"/>
    <col min="4" max="4" width="9.28515625" style="25" customWidth="1"/>
    <col min="5" max="5" width="10.28515625" style="25" customWidth="1"/>
    <col min="6" max="6" width="8.85546875" style="25" bestFit="1" customWidth="1"/>
    <col min="7" max="7" width="8.7109375" style="25" customWidth="1"/>
    <col min="8" max="8" width="9.85546875" style="25" bestFit="1" customWidth="1"/>
    <col min="9" max="9" width="10.140625" style="25" customWidth="1"/>
    <col min="10" max="10" width="4.7109375" style="25" bestFit="1" customWidth="1"/>
    <col min="11" max="16384" width="9.140625" style="25"/>
  </cols>
  <sheetData>
    <row r="1" spans="1:9" ht="15" customHeight="1">
      <c r="A1" s="856" t="s">
        <v>6</v>
      </c>
      <c r="B1" s="856"/>
      <c r="C1" s="856"/>
      <c r="D1" s="856"/>
      <c r="E1" s="856"/>
      <c r="F1" s="856"/>
      <c r="G1" s="856"/>
      <c r="H1" s="856"/>
      <c r="I1" s="856"/>
    </row>
    <row r="2" spans="1:9" s="43" customFormat="1" ht="18" customHeight="1">
      <c r="A2" s="865" t="s">
        <v>87</v>
      </c>
      <c r="B2" s="871" t="s">
        <v>136</v>
      </c>
      <c r="C2" s="872"/>
      <c r="D2" s="871" t="s">
        <v>137</v>
      </c>
      <c r="E2" s="872"/>
      <c r="F2" s="871" t="s">
        <v>138</v>
      </c>
      <c r="G2" s="932"/>
      <c r="H2" s="933" t="s">
        <v>90</v>
      </c>
      <c r="I2" s="934"/>
    </row>
    <row r="3" spans="1:9" s="43" customFormat="1" ht="54.75" customHeight="1">
      <c r="A3" s="867"/>
      <c r="B3" s="27" t="s">
        <v>139</v>
      </c>
      <c r="C3" s="27" t="s">
        <v>916</v>
      </c>
      <c r="D3" s="27" t="s">
        <v>139</v>
      </c>
      <c r="E3" s="27" t="s">
        <v>916</v>
      </c>
      <c r="F3" s="27" t="s">
        <v>139</v>
      </c>
      <c r="G3" s="27" t="s">
        <v>916</v>
      </c>
      <c r="H3" s="58" t="s">
        <v>139</v>
      </c>
      <c r="I3" s="27" t="s">
        <v>916</v>
      </c>
    </row>
    <row r="4" spans="1:9" s="50" customFormat="1" ht="18" customHeight="1">
      <c r="A4" s="32" t="s">
        <v>95</v>
      </c>
      <c r="B4" s="34">
        <v>69095</v>
      </c>
      <c r="C4" s="49">
        <v>660213.84673999995</v>
      </c>
      <c r="D4" s="34">
        <v>69659</v>
      </c>
      <c r="E4" s="49">
        <v>1212504.3019999999</v>
      </c>
      <c r="F4" s="33">
        <v>0</v>
      </c>
      <c r="G4" s="56">
        <v>0</v>
      </c>
      <c r="H4" s="60">
        <v>138754</v>
      </c>
      <c r="I4" s="60">
        <v>1872718.1487</v>
      </c>
    </row>
    <row r="5" spans="1:9" s="50" customFormat="1" ht="18" customHeight="1">
      <c r="A5" s="32" t="s">
        <v>96</v>
      </c>
      <c r="B5" s="34">
        <f>SUM(B6:B13)</f>
        <v>57016</v>
      </c>
      <c r="C5" s="34">
        <f t="shared" ref="C5:I5" si="0">SUM(C6:C13)</f>
        <v>432795.02942000004</v>
      </c>
      <c r="D5" s="34">
        <f t="shared" si="0"/>
        <v>42431</v>
      </c>
      <c r="E5" s="34">
        <f t="shared" si="0"/>
        <v>713850.94000000006</v>
      </c>
      <c r="F5" s="34">
        <f t="shared" si="0"/>
        <v>0</v>
      </c>
      <c r="G5" s="34">
        <f t="shared" si="0"/>
        <v>0</v>
      </c>
      <c r="H5" s="34">
        <f t="shared" si="0"/>
        <v>99447</v>
      </c>
      <c r="I5" s="34">
        <f t="shared" si="0"/>
        <v>1146645.9694000001</v>
      </c>
    </row>
    <row r="6" spans="1:9" s="43" customFormat="1" ht="18" customHeight="1">
      <c r="A6" s="28" t="s">
        <v>97</v>
      </c>
      <c r="B6" s="30">
        <v>7236</v>
      </c>
      <c r="C6" s="30">
        <v>60888.553099999997</v>
      </c>
      <c r="D6" s="30">
        <v>4940</v>
      </c>
      <c r="E6" s="30">
        <v>90992.76</v>
      </c>
      <c r="F6" s="29">
        <v>0</v>
      </c>
      <c r="G6" s="57">
        <v>0</v>
      </c>
      <c r="H6" s="62">
        <v>12176</v>
      </c>
      <c r="I6" s="63">
        <v>151881.3131</v>
      </c>
    </row>
    <row r="7" spans="1:9" s="43" customFormat="1" ht="18" customHeight="1">
      <c r="A7" s="28" t="s">
        <v>98</v>
      </c>
      <c r="B7" s="30">
        <v>6259</v>
      </c>
      <c r="C7" s="30">
        <v>54135.76</v>
      </c>
      <c r="D7" s="30">
        <v>4925</v>
      </c>
      <c r="E7" s="30">
        <v>79923.94</v>
      </c>
      <c r="F7" s="29">
        <v>0</v>
      </c>
      <c r="G7" s="57">
        <v>0</v>
      </c>
      <c r="H7" s="62">
        <v>11184</v>
      </c>
      <c r="I7" s="63">
        <v>134059.70000000001</v>
      </c>
    </row>
    <row r="8" spans="1:9" s="43" customFormat="1" ht="18" customHeight="1">
      <c r="A8" s="28" t="s">
        <v>99</v>
      </c>
      <c r="B8" s="30">
        <v>8007</v>
      </c>
      <c r="C8" s="30">
        <v>61390.57</v>
      </c>
      <c r="D8" s="30">
        <v>5665</v>
      </c>
      <c r="E8" s="30">
        <v>91924.45</v>
      </c>
      <c r="F8" s="29">
        <v>0</v>
      </c>
      <c r="G8" s="57">
        <v>0</v>
      </c>
      <c r="H8" s="62">
        <v>13672</v>
      </c>
      <c r="I8" s="63">
        <v>153315.01999999999</v>
      </c>
    </row>
    <row r="9" spans="1:9" s="43" customFormat="1" ht="18" customHeight="1">
      <c r="A9" s="28" t="s">
        <v>100</v>
      </c>
      <c r="B9" s="30">
        <v>6745</v>
      </c>
      <c r="C9" s="30">
        <v>48404.689310000002</v>
      </c>
      <c r="D9" s="30">
        <v>5099</v>
      </c>
      <c r="E9" s="30">
        <v>66672.289999999994</v>
      </c>
      <c r="F9" s="29">
        <v>0</v>
      </c>
      <c r="G9" s="57">
        <v>0</v>
      </c>
      <c r="H9" s="62">
        <v>11844</v>
      </c>
      <c r="I9" s="63">
        <v>115076.97930000001</v>
      </c>
    </row>
    <row r="10" spans="1:9" s="43" customFormat="1" ht="18" customHeight="1">
      <c r="A10" s="28" t="s">
        <v>101</v>
      </c>
      <c r="B10" s="119">
        <v>7356</v>
      </c>
      <c r="C10" s="119">
        <v>55957.11</v>
      </c>
      <c r="D10" s="119">
        <v>5758</v>
      </c>
      <c r="E10" s="119">
        <v>88259.38</v>
      </c>
      <c r="F10" s="245">
        <v>0</v>
      </c>
      <c r="G10" s="246">
        <v>0</v>
      </c>
      <c r="H10" s="247">
        <v>13114</v>
      </c>
      <c r="I10" s="248">
        <v>144216.49</v>
      </c>
    </row>
    <row r="11" spans="1:9" s="43" customFormat="1" ht="18" customHeight="1">
      <c r="A11" s="244" t="s">
        <v>102</v>
      </c>
      <c r="B11" s="62">
        <v>7886</v>
      </c>
      <c r="C11" s="62">
        <v>63765.96701</v>
      </c>
      <c r="D11" s="62">
        <v>6038</v>
      </c>
      <c r="E11" s="63">
        <v>126974.72</v>
      </c>
      <c r="F11" s="249">
        <v>0</v>
      </c>
      <c r="G11" s="249">
        <v>0</v>
      </c>
      <c r="H11" s="62">
        <v>13924</v>
      </c>
      <c r="I11" s="63">
        <v>190740.68700000001</v>
      </c>
    </row>
    <row r="12" spans="1:9" s="43" customFormat="1" ht="18" customHeight="1">
      <c r="A12" s="349" t="s">
        <v>927</v>
      </c>
      <c r="B12" s="247">
        <v>7224</v>
      </c>
      <c r="C12" s="247">
        <v>49075.249999999993</v>
      </c>
      <c r="D12" s="247">
        <v>5423</v>
      </c>
      <c r="E12" s="247">
        <v>97201.37</v>
      </c>
      <c r="F12" s="350">
        <v>0</v>
      </c>
      <c r="G12" s="350">
        <v>0</v>
      </c>
      <c r="H12" s="247">
        <v>12647</v>
      </c>
      <c r="I12" s="248">
        <v>146276.62</v>
      </c>
    </row>
    <row r="13" spans="1:9" s="43" customFormat="1" ht="18" customHeight="1">
      <c r="A13" s="244" t="s">
        <v>987</v>
      </c>
      <c r="B13" s="62">
        <v>6303</v>
      </c>
      <c r="C13" s="62">
        <v>39177.129999999997</v>
      </c>
      <c r="D13" s="62">
        <v>4583</v>
      </c>
      <c r="E13" s="62">
        <v>71902.03</v>
      </c>
      <c r="F13" s="249">
        <v>0</v>
      </c>
      <c r="G13" s="249">
        <v>0</v>
      </c>
      <c r="H13" s="62">
        <v>10886</v>
      </c>
      <c r="I13" s="63">
        <v>111079.16</v>
      </c>
    </row>
    <row r="14" spans="1:9" s="43" customFormat="1" ht="18.75" customHeight="1">
      <c r="A14" s="928" t="s">
        <v>984</v>
      </c>
      <c r="B14" s="928"/>
      <c r="C14" s="929"/>
    </row>
    <row r="15" spans="1:9" s="43" customFormat="1" ht="18" customHeight="1">
      <c r="A15" s="863" t="s">
        <v>133</v>
      </c>
      <c r="B15" s="863"/>
    </row>
    <row r="17" spans="2:9">
      <c r="B17" s="66"/>
      <c r="C17" s="66"/>
      <c r="D17" s="66"/>
      <c r="E17" s="66"/>
      <c r="F17" s="66"/>
      <c r="G17" s="66"/>
      <c r="H17" s="66"/>
      <c r="I17" s="66"/>
    </row>
    <row r="18" spans="2:9">
      <c r="B18" s="790"/>
      <c r="C18" s="790"/>
      <c r="D18" s="790"/>
      <c r="E18" s="790"/>
      <c r="F18" s="790"/>
      <c r="G18" s="790"/>
      <c r="H18" s="790"/>
      <c r="I18" s="790"/>
    </row>
  </sheetData>
  <mergeCells count="8">
    <mergeCell ref="A15:B15"/>
    <mergeCell ref="A1:I1"/>
    <mergeCell ref="A2:A3"/>
    <mergeCell ref="B2:C2"/>
    <mergeCell ref="D2:E2"/>
    <mergeCell ref="F2:G2"/>
    <mergeCell ref="H2:I2"/>
    <mergeCell ref="A14:C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E24" sqref="E24"/>
    </sheetView>
  </sheetViews>
  <sheetFormatPr defaultRowHeight="15"/>
  <cols>
    <col min="1" max="1" width="10.7109375" style="25" bestFit="1" customWidth="1"/>
    <col min="2" max="13" width="14.7109375" style="25" bestFit="1" customWidth="1"/>
    <col min="14" max="14" width="4.7109375" style="25" bestFit="1" customWidth="1"/>
    <col min="15" max="16384" width="9.140625" style="25"/>
  </cols>
  <sheetData>
    <row r="1" spans="1:13" ht="16.5" customHeight="1">
      <c r="A1" s="856" t="s">
        <v>140</v>
      </c>
      <c r="B1" s="856"/>
      <c r="C1" s="856"/>
      <c r="D1" s="856"/>
      <c r="E1" s="856"/>
      <c r="F1" s="856"/>
      <c r="G1" s="856"/>
      <c r="H1" s="856"/>
      <c r="I1" s="856"/>
      <c r="J1" s="856"/>
      <c r="K1" s="856"/>
      <c r="L1" s="856"/>
      <c r="M1" s="856"/>
    </row>
    <row r="2" spans="1:13" s="43" customFormat="1" ht="18" customHeight="1">
      <c r="A2" s="935" t="s">
        <v>141</v>
      </c>
      <c r="B2" s="871" t="s">
        <v>142</v>
      </c>
      <c r="C2" s="932"/>
      <c r="D2" s="932"/>
      <c r="E2" s="932"/>
      <c r="F2" s="932"/>
      <c r="G2" s="932"/>
      <c r="H2" s="932"/>
      <c r="I2" s="872"/>
      <c r="J2" s="915" t="s">
        <v>143</v>
      </c>
      <c r="K2" s="916"/>
      <c r="L2" s="915" t="s">
        <v>90</v>
      </c>
      <c r="M2" s="916"/>
    </row>
    <row r="3" spans="1:13" s="43" customFormat="1" ht="18" customHeight="1">
      <c r="A3" s="936"/>
      <c r="B3" s="871" t="s">
        <v>144</v>
      </c>
      <c r="C3" s="872"/>
      <c r="D3" s="871" t="s">
        <v>145</v>
      </c>
      <c r="E3" s="872"/>
      <c r="F3" s="871" t="s">
        <v>146</v>
      </c>
      <c r="G3" s="872"/>
      <c r="H3" s="871" t="s">
        <v>147</v>
      </c>
      <c r="I3" s="872"/>
      <c r="J3" s="917"/>
      <c r="K3" s="918"/>
      <c r="L3" s="917"/>
      <c r="M3" s="918"/>
    </row>
    <row r="4" spans="1:13" s="43" customFormat="1" ht="27" customHeight="1">
      <c r="A4" s="32" t="s">
        <v>148</v>
      </c>
      <c r="B4" s="44" t="s">
        <v>111</v>
      </c>
      <c r="C4" s="44" t="s">
        <v>561</v>
      </c>
      <c r="D4" s="44" t="s">
        <v>111</v>
      </c>
      <c r="E4" s="44" t="s">
        <v>561</v>
      </c>
      <c r="F4" s="44" t="s">
        <v>111</v>
      </c>
      <c r="G4" s="44" t="s">
        <v>561</v>
      </c>
      <c r="H4" s="44" t="s">
        <v>111</v>
      </c>
      <c r="I4" s="44" t="s">
        <v>561</v>
      </c>
      <c r="J4" s="44" t="s">
        <v>111</v>
      </c>
      <c r="K4" s="44" t="s">
        <v>561</v>
      </c>
      <c r="L4" s="44" t="s">
        <v>111</v>
      </c>
      <c r="M4" s="44" t="s">
        <v>561</v>
      </c>
    </row>
    <row r="5" spans="1:13" s="50" customFormat="1" ht="18" customHeight="1">
      <c r="A5" s="32" t="s">
        <v>95</v>
      </c>
      <c r="B5" s="34">
        <v>265</v>
      </c>
      <c r="C5" s="49">
        <v>2382411.21</v>
      </c>
      <c r="D5" s="34">
        <v>457</v>
      </c>
      <c r="E5" s="49">
        <v>333028.81</v>
      </c>
      <c r="F5" s="34">
        <v>326</v>
      </c>
      <c r="G5" s="34">
        <v>51443.56</v>
      </c>
      <c r="H5" s="34">
        <v>211</v>
      </c>
      <c r="I5" s="34">
        <v>46005.087599999999</v>
      </c>
      <c r="J5" s="34">
        <v>60</v>
      </c>
      <c r="K5" s="34">
        <v>12728.7</v>
      </c>
      <c r="L5" s="65">
        <f>B5+D5+F5+H5+J5</f>
        <v>1319</v>
      </c>
      <c r="M5" s="49">
        <v>2825616.89</v>
      </c>
    </row>
    <row r="6" spans="1:13" s="50" customFormat="1" ht="18" customHeight="1">
      <c r="A6" s="32" t="s">
        <v>96</v>
      </c>
      <c r="B6" s="34">
        <v>179</v>
      </c>
      <c r="C6" s="49">
        <v>1081247.1200000001</v>
      </c>
      <c r="D6" s="34">
        <v>212</v>
      </c>
      <c r="E6" s="49">
        <v>210003.98</v>
      </c>
      <c r="F6" s="34">
        <v>170</v>
      </c>
      <c r="G6" s="34">
        <v>27470.17</v>
      </c>
      <c r="H6" s="34">
        <v>157</v>
      </c>
      <c r="I6" s="34">
        <v>25864.94</v>
      </c>
      <c r="J6" s="34">
        <v>41</v>
      </c>
      <c r="K6" s="34">
        <v>5913.5789999999997</v>
      </c>
      <c r="L6" s="34">
        <v>759</v>
      </c>
      <c r="M6" s="49">
        <v>1350499.7890000001</v>
      </c>
    </row>
    <row r="7" spans="1:13" s="43" customFormat="1" ht="18" customHeight="1">
      <c r="A7" s="28" t="s">
        <v>97</v>
      </c>
      <c r="B7" s="30">
        <v>34</v>
      </c>
      <c r="C7" s="46">
        <v>436835.25</v>
      </c>
      <c r="D7" s="30">
        <v>25</v>
      </c>
      <c r="E7" s="30">
        <v>10999.2</v>
      </c>
      <c r="F7" s="30">
        <v>10</v>
      </c>
      <c r="G7" s="30">
        <v>640.14</v>
      </c>
      <c r="H7" s="30">
        <v>23</v>
      </c>
      <c r="I7" s="30">
        <v>11782.4</v>
      </c>
      <c r="J7" s="30">
        <v>6</v>
      </c>
      <c r="K7" s="30">
        <v>845</v>
      </c>
      <c r="L7" s="30">
        <v>98</v>
      </c>
      <c r="M7" s="46">
        <v>461101.99</v>
      </c>
    </row>
    <row r="8" spans="1:13" s="43" customFormat="1" ht="18" customHeight="1">
      <c r="A8" s="28" t="s">
        <v>98</v>
      </c>
      <c r="B8" s="30">
        <v>26</v>
      </c>
      <c r="C8" s="46">
        <v>241754.51</v>
      </c>
      <c r="D8" s="30">
        <v>23</v>
      </c>
      <c r="E8" s="30">
        <v>18940.099999999999</v>
      </c>
      <c r="F8" s="30">
        <v>11</v>
      </c>
      <c r="G8" s="30">
        <v>1829.7</v>
      </c>
      <c r="H8" s="30">
        <v>10</v>
      </c>
      <c r="I8" s="30">
        <v>328.75</v>
      </c>
      <c r="J8" s="30">
        <v>1</v>
      </c>
      <c r="K8" s="30">
        <v>55</v>
      </c>
      <c r="L8" s="30">
        <v>71</v>
      </c>
      <c r="M8" s="46">
        <v>262908.06</v>
      </c>
    </row>
    <row r="9" spans="1:13" s="43" customFormat="1" ht="18" customHeight="1">
      <c r="A9" s="28" t="s">
        <v>99</v>
      </c>
      <c r="B9" s="30">
        <v>20</v>
      </c>
      <c r="C9" s="30">
        <v>44029.31</v>
      </c>
      <c r="D9" s="30">
        <v>27</v>
      </c>
      <c r="E9" s="30">
        <v>41471.21</v>
      </c>
      <c r="F9" s="30">
        <v>30</v>
      </c>
      <c r="G9" s="30">
        <v>3914.36</v>
      </c>
      <c r="H9" s="30">
        <v>22</v>
      </c>
      <c r="I9" s="30">
        <v>1360.21</v>
      </c>
      <c r="J9" s="30">
        <v>5</v>
      </c>
      <c r="K9" s="30">
        <v>757.2</v>
      </c>
      <c r="L9" s="30">
        <v>104</v>
      </c>
      <c r="M9" s="30">
        <v>91532.29</v>
      </c>
    </row>
    <row r="10" spans="1:13" s="43" customFormat="1" ht="18" customHeight="1">
      <c r="A10" s="28" t="s">
        <v>100</v>
      </c>
      <c r="B10" s="30">
        <v>18</v>
      </c>
      <c r="C10" s="30">
        <v>37442.42</v>
      </c>
      <c r="D10" s="30">
        <v>35</v>
      </c>
      <c r="E10" s="30">
        <v>25272.33</v>
      </c>
      <c r="F10" s="30">
        <v>29</v>
      </c>
      <c r="G10" s="30">
        <v>4524.03</v>
      </c>
      <c r="H10" s="30">
        <v>23</v>
      </c>
      <c r="I10" s="30">
        <v>3361.47</v>
      </c>
      <c r="J10" s="30">
        <v>4</v>
      </c>
      <c r="K10" s="30">
        <v>468</v>
      </c>
      <c r="L10" s="30">
        <v>109</v>
      </c>
      <c r="M10" s="30">
        <v>71068.25</v>
      </c>
    </row>
    <row r="11" spans="1:13" s="43" customFormat="1" ht="18" customHeight="1">
      <c r="A11" s="28" t="s">
        <v>101</v>
      </c>
      <c r="B11" s="30">
        <v>20</v>
      </c>
      <c r="C11" s="30">
        <v>68596.03</v>
      </c>
      <c r="D11" s="30">
        <v>35</v>
      </c>
      <c r="E11" s="30">
        <v>49052.31</v>
      </c>
      <c r="F11" s="30">
        <v>22</v>
      </c>
      <c r="G11" s="30">
        <v>2887.87</v>
      </c>
      <c r="H11" s="30">
        <v>26</v>
      </c>
      <c r="I11" s="30">
        <v>3066.45</v>
      </c>
      <c r="J11" s="30">
        <v>6</v>
      </c>
      <c r="K11" s="30">
        <v>549.21900000000005</v>
      </c>
      <c r="L11" s="30">
        <v>109</v>
      </c>
      <c r="M11" s="46">
        <v>124151.879</v>
      </c>
    </row>
    <row r="12" spans="1:13" s="43" customFormat="1" ht="18" customHeight="1">
      <c r="A12" s="28" t="s">
        <v>102</v>
      </c>
      <c r="B12" s="30">
        <v>31</v>
      </c>
      <c r="C12" s="30">
        <v>65914.710000000006</v>
      </c>
      <c r="D12" s="30">
        <v>41</v>
      </c>
      <c r="E12" s="30">
        <v>37436.83</v>
      </c>
      <c r="F12" s="30">
        <v>39</v>
      </c>
      <c r="G12" s="30">
        <v>8966.08</v>
      </c>
      <c r="H12" s="30">
        <v>19</v>
      </c>
      <c r="I12" s="30">
        <v>3546.54</v>
      </c>
      <c r="J12" s="30">
        <v>5</v>
      </c>
      <c r="K12" s="30">
        <v>1959.35</v>
      </c>
      <c r="L12" s="30">
        <v>135</v>
      </c>
      <c r="M12" s="46">
        <v>117823.51</v>
      </c>
    </row>
    <row r="13" spans="1:13" s="43" customFormat="1" ht="18" customHeight="1">
      <c r="A13" s="219" t="s">
        <v>927</v>
      </c>
      <c r="B13" s="119">
        <v>16</v>
      </c>
      <c r="C13" s="119">
        <v>17016.09</v>
      </c>
      <c r="D13" s="119">
        <v>12</v>
      </c>
      <c r="E13" s="119">
        <v>12685</v>
      </c>
      <c r="F13" s="119">
        <v>11</v>
      </c>
      <c r="G13" s="119">
        <v>1140.3800000000001</v>
      </c>
      <c r="H13" s="119">
        <v>19</v>
      </c>
      <c r="I13" s="119">
        <v>826</v>
      </c>
      <c r="J13" s="119">
        <v>8</v>
      </c>
      <c r="K13" s="119">
        <v>825.92</v>
      </c>
      <c r="L13" s="119">
        <v>66</v>
      </c>
      <c r="M13" s="30">
        <v>32493.39</v>
      </c>
    </row>
    <row r="14" spans="1:13" s="43" customFormat="1" ht="18" customHeight="1">
      <c r="A14" s="28" t="s">
        <v>987</v>
      </c>
      <c r="B14" s="62">
        <v>14</v>
      </c>
      <c r="C14" s="62">
        <v>169658.8</v>
      </c>
      <c r="D14" s="62">
        <v>14</v>
      </c>
      <c r="E14" s="62">
        <v>14147</v>
      </c>
      <c r="F14" s="62">
        <v>18</v>
      </c>
      <c r="G14" s="62">
        <v>3567.61</v>
      </c>
      <c r="H14" s="62">
        <v>15</v>
      </c>
      <c r="I14" s="62">
        <v>1593.12</v>
      </c>
      <c r="J14" s="62">
        <v>6</v>
      </c>
      <c r="K14" s="62">
        <v>453.89</v>
      </c>
      <c r="L14" s="62">
        <v>67</v>
      </c>
      <c r="M14" s="63">
        <v>189420.42</v>
      </c>
    </row>
    <row r="15" spans="1:13" s="43" customFormat="1" ht="15" customHeight="1">
      <c r="A15" s="863" t="s">
        <v>984</v>
      </c>
      <c r="B15" s="863"/>
      <c r="C15" s="863"/>
      <c r="D15" s="863"/>
      <c r="E15" s="863"/>
      <c r="F15" s="863"/>
    </row>
    <row r="16" spans="1:13" s="43" customFormat="1" ht="13.5" customHeight="1">
      <c r="A16" s="863" t="s">
        <v>149</v>
      </c>
      <c r="B16" s="863"/>
      <c r="C16" s="863"/>
      <c r="D16" s="863"/>
      <c r="E16" s="863"/>
      <c r="F16" s="863"/>
    </row>
    <row r="17" spans="2:13" s="43" customFormat="1" ht="26.85" customHeight="1"/>
    <row r="18" spans="2:13">
      <c r="B18" s="66"/>
      <c r="C18" s="66"/>
      <c r="D18" s="66"/>
      <c r="E18" s="66"/>
      <c r="F18" s="66"/>
      <c r="G18" s="66"/>
      <c r="H18" s="66"/>
      <c r="I18" s="66"/>
      <c r="J18" s="66"/>
      <c r="K18" s="66"/>
      <c r="L18" s="66"/>
      <c r="M18" s="66"/>
    </row>
    <row r="19" spans="2:13">
      <c r="B19" s="66"/>
      <c r="C19" s="66"/>
      <c r="D19" s="66"/>
      <c r="E19" s="66"/>
      <c r="F19" s="66"/>
      <c r="G19" s="66"/>
      <c r="H19" s="66"/>
      <c r="I19" s="66"/>
      <c r="J19" s="66"/>
      <c r="K19" s="66"/>
      <c r="L19" s="66"/>
      <c r="M19" s="66"/>
    </row>
  </sheetData>
  <mergeCells count="11">
    <mergeCell ref="A16:F16"/>
    <mergeCell ref="A1:M1"/>
    <mergeCell ref="A2:A3"/>
    <mergeCell ref="B2:I2"/>
    <mergeCell ref="J2:K3"/>
    <mergeCell ref="L2:M3"/>
    <mergeCell ref="B3:C3"/>
    <mergeCell ref="D3:E3"/>
    <mergeCell ref="F3:G3"/>
    <mergeCell ref="H3:I3"/>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activeCell="F21" sqref="F21"/>
    </sheetView>
  </sheetViews>
  <sheetFormatPr defaultRowHeight="15"/>
  <cols>
    <col min="1" max="11" width="14.7109375" style="25" bestFit="1" customWidth="1"/>
    <col min="12" max="12" width="5.28515625" style="25" bestFit="1" customWidth="1"/>
    <col min="13" max="16384" width="9.140625" style="25"/>
  </cols>
  <sheetData>
    <row r="1" spans="1:11" ht="19.5" customHeight="1">
      <c r="A1" s="856" t="s">
        <v>150</v>
      </c>
      <c r="B1" s="856"/>
      <c r="C1" s="856"/>
      <c r="D1" s="856"/>
      <c r="E1" s="856"/>
      <c r="F1" s="856"/>
      <c r="G1" s="856"/>
      <c r="H1" s="856"/>
      <c r="I1" s="856"/>
      <c r="J1" s="856"/>
      <c r="K1" s="856"/>
    </row>
    <row r="2" spans="1:11" s="43" customFormat="1" ht="18" customHeight="1">
      <c r="A2" s="67" t="s">
        <v>141</v>
      </c>
      <c r="B2" s="913" t="s">
        <v>151</v>
      </c>
      <c r="C2" s="914"/>
      <c r="D2" s="913" t="s">
        <v>152</v>
      </c>
      <c r="E2" s="914"/>
      <c r="F2" s="913" t="s">
        <v>153</v>
      </c>
      <c r="G2" s="914"/>
      <c r="H2" s="871" t="s">
        <v>154</v>
      </c>
      <c r="I2" s="872"/>
      <c r="J2" s="913" t="s">
        <v>155</v>
      </c>
      <c r="K2" s="914"/>
    </row>
    <row r="3" spans="1:11" s="43" customFormat="1" ht="27" customHeight="1">
      <c r="A3" s="32" t="s">
        <v>148</v>
      </c>
      <c r="B3" s="44" t="s">
        <v>111</v>
      </c>
      <c r="C3" s="44" t="s">
        <v>561</v>
      </c>
      <c r="D3" s="44" t="s">
        <v>111</v>
      </c>
      <c r="E3" s="44" t="s">
        <v>561</v>
      </c>
      <c r="F3" s="44" t="s">
        <v>111</v>
      </c>
      <c r="G3" s="44" t="s">
        <v>561</v>
      </c>
      <c r="H3" s="44" t="s">
        <v>111</v>
      </c>
      <c r="I3" s="44" t="s">
        <v>561</v>
      </c>
      <c r="J3" s="44" t="s">
        <v>111</v>
      </c>
      <c r="K3" s="44" t="s">
        <v>561</v>
      </c>
    </row>
    <row r="4" spans="1:11" s="50" customFormat="1" ht="18" customHeight="1">
      <c r="A4" s="32" t="s">
        <v>95</v>
      </c>
      <c r="B4" s="34">
        <v>307</v>
      </c>
      <c r="C4" s="49">
        <v>142129.32999999999</v>
      </c>
      <c r="D4" s="35">
        <v>789</v>
      </c>
      <c r="E4" s="49">
        <v>300978.09000000003</v>
      </c>
      <c r="F4" s="34">
        <v>6708</v>
      </c>
      <c r="G4" s="68">
        <v>17111213.622000001</v>
      </c>
      <c r="H4" s="34">
        <v>269</v>
      </c>
      <c r="I4" s="49">
        <v>146807.03</v>
      </c>
      <c r="J4" s="34">
        <v>1375</v>
      </c>
      <c r="K4" s="49">
        <v>1189331.22</v>
      </c>
    </row>
    <row r="5" spans="1:11" s="50" customFormat="1" ht="18" customHeight="1">
      <c r="A5" s="32" t="s">
        <v>96</v>
      </c>
      <c r="B5" s="34">
        <v>292</v>
      </c>
      <c r="C5" s="49">
        <v>214402.46</v>
      </c>
      <c r="D5" s="35">
        <v>186</v>
      </c>
      <c r="E5" s="34">
        <v>74949.789999999994</v>
      </c>
      <c r="F5" s="34">
        <v>4369</v>
      </c>
      <c r="G5" s="34">
        <v>9941202.5449999999</v>
      </c>
      <c r="H5" s="34">
        <v>98</v>
      </c>
      <c r="I5" s="34">
        <v>68924.210000000006</v>
      </c>
      <c r="J5" s="34">
        <v>831</v>
      </c>
      <c r="K5" s="34">
        <v>395498.82799999998</v>
      </c>
    </row>
    <row r="6" spans="1:11" s="43" customFormat="1" ht="18" customHeight="1">
      <c r="A6" s="28" t="s">
        <v>97</v>
      </c>
      <c r="B6" s="30">
        <v>7</v>
      </c>
      <c r="C6" s="30">
        <v>752.4</v>
      </c>
      <c r="D6" s="31">
        <v>45</v>
      </c>
      <c r="E6" s="30">
        <v>10807.72</v>
      </c>
      <c r="F6" s="30">
        <v>288</v>
      </c>
      <c r="G6" s="46">
        <v>1742015.7</v>
      </c>
      <c r="H6" s="30">
        <v>13</v>
      </c>
      <c r="I6" s="30">
        <v>2167.4</v>
      </c>
      <c r="J6" s="30">
        <v>42</v>
      </c>
      <c r="K6" s="46">
        <v>116158.94</v>
      </c>
    </row>
    <row r="7" spans="1:11" s="43" customFormat="1" ht="18" customHeight="1">
      <c r="A7" s="28" t="s">
        <v>98</v>
      </c>
      <c r="B7" s="30">
        <v>11</v>
      </c>
      <c r="C7" s="30">
        <v>1640.69</v>
      </c>
      <c r="D7" s="31">
        <v>8</v>
      </c>
      <c r="E7" s="30">
        <v>1004.56</v>
      </c>
      <c r="F7" s="30">
        <v>370</v>
      </c>
      <c r="G7" s="46">
        <v>1226039.3700000001</v>
      </c>
      <c r="H7" s="30">
        <v>0</v>
      </c>
      <c r="I7" s="30">
        <v>0</v>
      </c>
      <c r="J7" s="30">
        <v>107</v>
      </c>
      <c r="K7" s="30">
        <v>33777.01</v>
      </c>
    </row>
    <row r="8" spans="1:11" s="43" customFormat="1" ht="18" customHeight="1">
      <c r="A8" s="28" t="s">
        <v>99</v>
      </c>
      <c r="B8" s="30">
        <v>39</v>
      </c>
      <c r="C8" s="30">
        <v>35460.199999999997</v>
      </c>
      <c r="D8" s="31">
        <v>17</v>
      </c>
      <c r="E8" s="30">
        <v>3903.21</v>
      </c>
      <c r="F8" s="30">
        <v>854</v>
      </c>
      <c r="G8" s="46">
        <v>1676143.4750000001</v>
      </c>
      <c r="H8" s="30">
        <v>6</v>
      </c>
      <c r="I8" s="30">
        <v>685.3</v>
      </c>
      <c r="J8" s="30">
        <v>144</v>
      </c>
      <c r="K8" s="30">
        <v>29734.959999999999</v>
      </c>
    </row>
    <row r="9" spans="1:11" s="43" customFormat="1" ht="18" customHeight="1">
      <c r="A9" s="28" t="s">
        <v>100</v>
      </c>
      <c r="B9" s="30">
        <v>34</v>
      </c>
      <c r="C9" s="30">
        <v>16879.48</v>
      </c>
      <c r="D9" s="31">
        <v>15</v>
      </c>
      <c r="E9" s="30">
        <v>9976.11</v>
      </c>
      <c r="F9" s="30">
        <v>485</v>
      </c>
      <c r="G9" s="46">
        <v>782921.94</v>
      </c>
      <c r="H9" s="30">
        <v>20</v>
      </c>
      <c r="I9" s="30">
        <v>34987.699999999997</v>
      </c>
      <c r="J9" s="30">
        <v>109</v>
      </c>
      <c r="K9" s="30">
        <v>43192.76</v>
      </c>
    </row>
    <row r="10" spans="1:11" s="43" customFormat="1" ht="18" customHeight="1">
      <c r="A10" s="28" t="s">
        <v>101</v>
      </c>
      <c r="B10" s="30">
        <v>68</v>
      </c>
      <c r="C10" s="30">
        <v>45498.85</v>
      </c>
      <c r="D10" s="31">
        <v>41</v>
      </c>
      <c r="E10" s="30">
        <v>29942.41</v>
      </c>
      <c r="F10" s="30">
        <v>667</v>
      </c>
      <c r="G10" s="46">
        <v>898850.03</v>
      </c>
      <c r="H10" s="30">
        <v>29</v>
      </c>
      <c r="I10" s="30">
        <v>20892.63</v>
      </c>
      <c r="J10" s="30">
        <v>121</v>
      </c>
      <c r="K10" s="30">
        <v>47787.478000000003</v>
      </c>
    </row>
    <row r="11" spans="1:11" s="43" customFormat="1" ht="18" customHeight="1">
      <c r="A11" s="219" t="s">
        <v>102</v>
      </c>
      <c r="B11" s="119">
        <v>35</v>
      </c>
      <c r="C11" s="119">
        <v>64553.55</v>
      </c>
      <c r="D11" s="121">
        <v>24</v>
      </c>
      <c r="E11" s="119">
        <v>5534.1</v>
      </c>
      <c r="F11" s="253">
        <v>886</v>
      </c>
      <c r="G11" s="254">
        <v>2447386.02</v>
      </c>
      <c r="H11" s="119">
        <v>8</v>
      </c>
      <c r="I11" s="119">
        <v>3793.67</v>
      </c>
      <c r="J11" s="119">
        <v>131</v>
      </c>
      <c r="K11" s="119">
        <v>54680.02</v>
      </c>
    </row>
    <row r="12" spans="1:11" s="43" customFormat="1" ht="18" customHeight="1">
      <c r="A12" s="123" t="s">
        <v>927</v>
      </c>
      <c r="B12" s="62">
        <v>39</v>
      </c>
      <c r="C12" s="62">
        <v>13207.45</v>
      </c>
      <c r="D12" s="124">
        <v>24</v>
      </c>
      <c r="E12" s="62">
        <v>3498.16</v>
      </c>
      <c r="F12" s="202">
        <v>405</v>
      </c>
      <c r="G12" s="255">
        <v>369637.19</v>
      </c>
      <c r="H12" s="62">
        <v>14</v>
      </c>
      <c r="I12" s="62">
        <v>3614</v>
      </c>
      <c r="J12" s="62">
        <v>89</v>
      </c>
      <c r="K12" s="62">
        <v>33640.68</v>
      </c>
    </row>
    <row r="13" spans="1:11" s="43" customFormat="1" ht="18" customHeight="1">
      <c r="A13" s="123" t="s">
        <v>987</v>
      </c>
      <c r="B13" s="62">
        <v>59</v>
      </c>
      <c r="C13" s="62">
        <v>36409.839999999997</v>
      </c>
      <c r="D13" s="124">
        <v>12</v>
      </c>
      <c r="E13" s="62">
        <v>10283.52</v>
      </c>
      <c r="F13" s="202">
        <v>414</v>
      </c>
      <c r="G13" s="255">
        <v>798208.82</v>
      </c>
      <c r="H13" s="62">
        <v>8</v>
      </c>
      <c r="I13" s="62">
        <v>2783.51</v>
      </c>
      <c r="J13" s="62">
        <v>88</v>
      </c>
      <c r="K13" s="62">
        <v>36526.980000000003</v>
      </c>
    </row>
    <row r="14" spans="1:11" s="43" customFormat="1" ht="18" customHeight="1">
      <c r="A14" s="863" t="s">
        <v>984</v>
      </c>
      <c r="B14" s="863"/>
      <c r="C14" s="863"/>
      <c r="D14" s="863"/>
      <c r="E14" s="863"/>
      <c r="F14" s="863"/>
      <c r="G14" s="863"/>
      <c r="H14" s="863"/>
      <c r="I14" s="863"/>
      <c r="J14" s="863"/>
      <c r="K14" s="863"/>
    </row>
    <row r="15" spans="1:11" s="43" customFormat="1" ht="19.5" customHeight="1">
      <c r="A15" s="863" t="s">
        <v>149</v>
      </c>
      <c r="B15" s="863"/>
      <c r="C15" s="863"/>
      <c r="D15" s="863"/>
      <c r="E15" s="863"/>
      <c r="F15" s="863"/>
      <c r="G15" s="863"/>
      <c r="H15" s="863"/>
      <c r="I15" s="863"/>
      <c r="J15" s="863"/>
      <c r="K15" s="863"/>
    </row>
    <row r="16" spans="1:11" s="43" customFormat="1" ht="23.85" customHeight="1"/>
    <row r="18" spans="2:11">
      <c r="B18" s="66"/>
      <c r="C18" s="66"/>
      <c r="D18" s="66"/>
      <c r="E18" s="66"/>
      <c r="F18" s="66"/>
      <c r="G18" s="66"/>
      <c r="H18" s="66"/>
      <c r="I18" s="66"/>
      <c r="J18" s="66"/>
      <c r="K18" s="66"/>
    </row>
  </sheetData>
  <mergeCells count="8">
    <mergeCell ref="A15:K15"/>
    <mergeCell ref="A14:K14"/>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Normal="100" workbookViewId="0">
      <selection activeCell="E12" sqref="E12"/>
    </sheetView>
  </sheetViews>
  <sheetFormatPr defaultRowHeight="15"/>
  <cols>
    <col min="1" max="1" width="17.7109375" style="25" customWidth="1"/>
    <col min="2" max="4" width="14.7109375" style="25" bestFit="1" customWidth="1"/>
    <col min="5" max="5" width="24.140625" style="25" bestFit="1" customWidth="1"/>
    <col min="6" max="6" width="4.7109375" style="25" bestFit="1" customWidth="1"/>
    <col min="7" max="16384" width="9.140625" style="25"/>
  </cols>
  <sheetData>
    <row r="1" spans="1:5" ht="16.5" customHeight="1">
      <c r="A1" s="890" t="s">
        <v>593</v>
      </c>
      <c r="B1" s="890"/>
      <c r="C1" s="890"/>
      <c r="D1" s="890"/>
      <c r="E1" s="890"/>
    </row>
    <row r="2" spans="1:5" s="43" customFormat="1" ht="18" customHeight="1">
      <c r="A2" s="32" t="s">
        <v>156</v>
      </c>
      <c r="B2" s="64" t="s">
        <v>95</v>
      </c>
      <c r="C2" s="64" t="s">
        <v>96</v>
      </c>
      <c r="D2" s="352" t="s">
        <v>987</v>
      </c>
    </row>
    <row r="3" spans="1:5" s="43" customFormat="1" ht="18" customHeight="1">
      <c r="A3" s="32" t="s">
        <v>136</v>
      </c>
      <c r="B3" s="46">
        <v>1045089.53</v>
      </c>
      <c r="C3" s="54">
        <v>930310.81</v>
      </c>
      <c r="D3" s="62">
        <v>97065.69</v>
      </c>
      <c r="E3" s="301"/>
    </row>
    <row r="4" spans="1:5" s="43" customFormat="1" ht="18" customHeight="1">
      <c r="A4" s="32" t="s">
        <v>138</v>
      </c>
      <c r="B4" s="30">
        <v>11.168901719999999</v>
      </c>
      <c r="C4" s="30">
        <v>25.447489950000001</v>
      </c>
      <c r="D4" s="382">
        <v>2.09</v>
      </c>
    </row>
    <row r="5" spans="1:5" s="43" customFormat="1" ht="18" customHeight="1">
      <c r="A5" s="32" t="s">
        <v>137</v>
      </c>
      <c r="B5" s="69">
        <v>15397908.220000001</v>
      </c>
      <c r="C5" s="69">
        <v>11496267.039999999</v>
      </c>
      <c r="D5" s="46">
        <v>1339630.3999999999</v>
      </c>
    </row>
    <row r="6" spans="1:5" s="43" customFormat="1" ht="18.75" customHeight="1">
      <c r="A6" s="863" t="s">
        <v>984</v>
      </c>
      <c r="B6" s="863"/>
      <c r="C6" s="863"/>
      <c r="D6" s="863"/>
    </row>
    <row r="7" spans="1:5" s="43" customFormat="1" ht="18" customHeight="1">
      <c r="A7" s="863" t="s">
        <v>133</v>
      </c>
      <c r="B7" s="863"/>
      <c r="C7" s="863"/>
      <c r="D7" s="863"/>
    </row>
    <row r="8" spans="1:5" s="43" customFormat="1" ht="28.35" customHeight="1"/>
    <row r="11" spans="1:5">
      <c r="D11" s="154"/>
    </row>
  </sheetData>
  <mergeCells count="3">
    <mergeCell ref="A1:E1"/>
    <mergeCell ref="A6:D6"/>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F1" zoomScaleNormal="100" workbookViewId="0">
      <selection activeCell="H19" sqref="H19:H20"/>
    </sheetView>
  </sheetViews>
  <sheetFormatPr defaultRowHeight="15"/>
  <cols>
    <col min="1" max="12" width="14.7109375" style="25" bestFit="1" customWidth="1"/>
    <col min="13" max="13" width="14" style="25" bestFit="1" customWidth="1"/>
    <col min="14" max="16" width="14.7109375" style="25" bestFit="1" customWidth="1"/>
    <col min="17" max="17" width="0.42578125" style="25" bestFit="1" customWidth="1"/>
    <col min="18" max="18" width="4.7109375" style="25" bestFit="1" customWidth="1"/>
    <col min="19" max="16384" width="9.140625" style="25"/>
  </cols>
  <sheetData>
    <row r="1" spans="1:17" ht="18.75" customHeight="1">
      <c r="A1" s="856" t="s">
        <v>157</v>
      </c>
      <c r="B1" s="856"/>
      <c r="C1" s="856"/>
      <c r="D1" s="856"/>
      <c r="E1" s="856"/>
      <c r="F1" s="856"/>
      <c r="G1" s="856"/>
      <c r="H1" s="856"/>
      <c r="I1" s="856"/>
      <c r="J1" s="856"/>
      <c r="K1" s="856"/>
      <c r="L1" s="856"/>
      <c r="M1" s="856"/>
      <c r="N1" s="856"/>
      <c r="O1" s="856"/>
      <c r="P1" s="856"/>
      <c r="Q1" s="856"/>
    </row>
    <row r="2" spans="1:17" s="43" customFormat="1" ht="18" customHeight="1">
      <c r="A2" s="875" t="s">
        <v>87</v>
      </c>
      <c r="B2" s="875" t="s">
        <v>158</v>
      </c>
      <c r="C2" s="940" t="s">
        <v>923</v>
      </c>
      <c r="D2" s="875" t="s">
        <v>956</v>
      </c>
      <c r="E2" s="875" t="s">
        <v>159</v>
      </c>
      <c r="F2" s="875" t="s">
        <v>160</v>
      </c>
      <c r="G2" s="875" t="s">
        <v>161</v>
      </c>
      <c r="H2" s="875" t="s">
        <v>594</v>
      </c>
      <c r="I2" s="875" t="s">
        <v>595</v>
      </c>
      <c r="J2" s="875" t="s">
        <v>596</v>
      </c>
      <c r="K2" s="875" t="s">
        <v>162</v>
      </c>
      <c r="L2" s="875" t="s">
        <v>597</v>
      </c>
      <c r="M2" s="875" t="s">
        <v>598</v>
      </c>
      <c r="N2" s="937" t="s">
        <v>163</v>
      </c>
      <c r="O2" s="938"/>
      <c r="P2" s="939"/>
    </row>
    <row r="3" spans="1:17" s="43" customFormat="1" ht="21.75" customHeight="1">
      <c r="A3" s="876"/>
      <c r="B3" s="876"/>
      <c r="C3" s="941"/>
      <c r="D3" s="876"/>
      <c r="E3" s="876"/>
      <c r="F3" s="876"/>
      <c r="G3" s="876"/>
      <c r="H3" s="876"/>
      <c r="I3" s="876"/>
      <c r="J3" s="876"/>
      <c r="K3" s="876"/>
      <c r="L3" s="876"/>
      <c r="M3" s="876"/>
      <c r="N3" s="27" t="s">
        <v>164</v>
      </c>
      <c r="O3" s="27" t="s">
        <v>165</v>
      </c>
      <c r="P3" s="27" t="s">
        <v>166</v>
      </c>
    </row>
    <row r="4" spans="1:17" s="50" customFormat="1" ht="18" customHeight="1">
      <c r="A4" s="32" t="s">
        <v>95</v>
      </c>
      <c r="B4" s="34">
        <v>5477</v>
      </c>
      <c r="C4" s="34">
        <v>26</v>
      </c>
      <c r="D4" s="34">
        <v>4005</v>
      </c>
      <c r="E4" s="35">
        <v>249</v>
      </c>
      <c r="F4" s="34">
        <v>5500.74</v>
      </c>
      <c r="G4" s="49">
        <v>1045632.04</v>
      </c>
      <c r="H4" s="49">
        <v>1045089.53</v>
      </c>
      <c r="I4" s="34">
        <v>4197.1467068270003</v>
      </c>
      <c r="J4" s="34">
        <v>18999.07157946</v>
      </c>
      <c r="K4" s="49">
        <v>1045632.04</v>
      </c>
      <c r="L4" s="49">
        <v>1045089.44</v>
      </c>
      <c r="M4" s="68">
        <v>20430814.539999999</v>
      </c>
      <c r="N4" s="34">
        <v>51821.84</v>
      </c>
      <c r="O4" s="34">
        <v>48236.35</v>
      </c>
      <c r="P4" s="34">
        <v>49509.15</v>
      </c>
    </row>
    <row r="5" spans="1:17" s="50" customFormat="1" ht="18" customHeight="1">
      <c r="A5" s="32" t="s">
        <v>96</v>
      </c>
      <c r="B5" s="34">
        <v>5304</v>
      </c>
      <c r="C5" s="34">
        <v>29</v>
      </c>
      <c r="D5" s="34">
        <v>3825</v>
      </c>
      <c r="E5" s="35">
        <v>164</v>
      </c>
      <c r="F5" s="34">
        <v>5109.38</v>
      </c>
      <c r="G5" s="49">
        <v>973961.98999999987</v>
      </c>
      <c r="H5" s="49">
        <v>930310.81</v>
      </c>
      <c r="I5" s="34">
        <v>5672.6268902439024</v>
      </c>
      <c r="J5" s="34">
        <v>18207.900175755178</v>
      </c>
      <c r="K5" s="49">
        <v>987226.82000000007</v>
      </c>
      <c r="L5" s="49">
        <v>930310.66999999993</v>
      </c>
      <c r="M5" s="68">
        <v>25717228.449999999</v>
      </c>
      <c r="N5" s="34">
        <v>62245.43</v>
      </c>
      <c r="O5" s="34">
        <v>47204.5</v>
      </c>
      <c r="P5" s="34">
        <v>57064.87</v>
      </c>
    </row>
    <row r="6" spans="1:17" s="43" customFormat="1" ht="18" customHeight="1">
      <c r="A6" s="28" t="s">
        <v>97</v>
      </c>
      <c r="B6" s="30">
        <v>5485</v>
      </c>
      <c r="C6" s="30">
        <v>26</v>
      </c>
      <c r="D6" s="30">
        <v>3352</v>
      </c>
      <c r="E6" s="31">
        <v>19</v>
      </c>
      <c r="F6" s="30">
        <v>414.49</v>
      </c>
      <c r="G6" s="30">
        <v>65858.95</v>
      </c>
      <c r="H6" s="30">
        <v>82879.45</v>
      </c>
      <c r="I6" s="30">
        <v>4362.0763157900001</v>
      </c>
      <c r="J6" s="30">
        <v>19995.524620618002</v>
      </c>
      <c r="K6" s="30">
        <v>65858.95</v>
      </c>
      <c r="L6" s="30">
        <v>82879.45</v>
      </c>
      <c r="M6" s="69">
        <v>20702706.489999998</v>
      </c>
      <c r="N6" s="30">
        <v>50375.77</v>
      </c>
      <c r="O6" s="30">
        <v>47204.5</v>
      </c>
      <c r="P6" s="30">
        <v>48782.36</v>
      </c>
    </row>
    <row r="7" spans="1:17" s="43" customFormat="1" ht="18" customHeight="1">
      <c r="A7" s="28" t="s">
        <v>98</v>
      </c>
      <c r="B7" s="30">
        <v>5489</v>
      </c>
      <c r="C7" s="30">
        <v>27</v>
      </c>
      <c r="D7" s="30">
        <v>3756</v>
      </c>
      <c r="E7" s="31">
        <v>20</v>
      </c>
      <c r="F7" s="30">
        <v>597.44000000000005</v>
      </c>
      <c r="G7" s="46">
        <v>110997.93</v>
      </c>
      <c r="H7" s="46">
        <v>112500.59</v>
      </c>
      <c r="I7" s="30">
        <v>3793.0931944109998</v>
      </c>
      <c r="J7" s="30">
        <v>18830.441550616</v>
      </c>
      <c r="K7" s="46">
        <v>110997.93</v>
      </c>
      <c r="L7" s="46">
        <v>112500.57</v>
      </c>
      <c r="M7" s="69">
        <v>22299810.27</v>
      </c>
      <c r="N7" s="30">
        <v>52013.22</v>
      </c>
      <c r="O7" s="30">
        <v>48028.07</v>
      </c>
      <c r="P7" s="30">
        <v>51937.440000000002</v>
      </c>
    </row>
    <row r="8" spans="1:17" s="43" customFormat="1" ht="18" customHeight="1">
      <c r="A8" s="28" t="s">
        <v>99</v>
      </c>
      <c r="B8" s="30">
        <v>5494</v>
      </c>
      <c r="C8" s="30">
        <v>27</v>
      </c>
      <c r="D8" s="30">
        <v>3805</v>
      </c>
      <c r="E8" s="31">
        <v>22</v>
      </c>
      <c r="F8" s="30">
        <v>781.29</v>
      </c>
      <c r="G8" s="46">
        <v>184771.57</v>
      </c>
      <c r="H8" s="46">
        <v>149945.81</v>
      </c>
      <c r="I8" s="30">
        <v>6815.7186363640003</v>
      </c>
      <c r="J8" s="30">
        <v>19192.081045449999</v>
      </c>
      <c r="K8" s="46">
        <v>184771.57</v>
      </c>
      <c r="L8" s="46">
        <v>149945.79</v>
      </c>
      <c r="M8" s="69">
        <v>22977769.25</v>
      </c>
      <c r="N8" s="30">
        <v>53126.73</v>
      </c>
      <c r="O8" s="30">
        <v>51450.58</v>
      </c>
      <c r="P8" s="30">
        <v>52482.71</v>
      </c>
    </row>
    <row r="9" spans="1:17" s="43" customFormat="1" ht="18" customHeight="1">
      <c r="A9" s="28" t="s">
        <v>100</v>
      </c>
      <c r="B9" s="30">
        <v>5507</v>
      </c>
      <c r="C9" s="30">
        <v>27</v>
      </c>
      <c r="D9" s="30">
        <v>3803</v>
      </c>
      <c r="E9" s="31">
        <v>21</v>
      </c>
      <c r="F9" s="30">
        <v>715.05</v>
      </c>
      <c r="G9" s="46">
        <v>141832.9</v>
      </c>
      <c r="H9" s="46">
        <v>116034.8</v>
      </c>
      <c r="I9" s="30">
        <v>5525.466666667</v>
      </c>
      <c r="J9" s="30">
        <v>16227.508565835</v>
      </c>
      <c r="K9" s="46">
        <v>141832.85999999999</v>
      </c>
      <c r="L9" s="46">
        <v>116034.72</v>
      </c>
      <c r="M9" s="69">
        <v>23549748.899999999</v>
      </c>
      <c r="N9" s="30">
        <v>53290.81</v>
      </c>
      <c r="O9" s="30">
        <v>51802.73</v>
      </c>
      <c r="P9" s="30">
        <v>52586.84</v>
      </c>
    </row>
    <row r="10" spans="1:17" s="43" customFormat="1" ht="18" customHeight="1">
      <c r="A10" s="28" t="s">
        <v>101</v>
      </c>
      <c r="B10" s="30">
        <v>5521</v>
      </c>
      <c r="C10" s="30">
        <v>26</v>
      </c>
      <c r="D10" s="30">
        <v>3803</v>
      </c>
      <c r="E10" s="31">
        <v>21</v>
      </c>
      <c r="F10" s="30">
        <v>631.82000000000005</v>
      </c>
      <c r="G10" s="46">
        <v>120719.1</v>
      </c>
      <c r="H10" s="46">
        <v>109181.09</v>
      </c>
      <c r="I10" s="30">
        <v>5199.0995238100004</v>
      </c>
      <c r="J10" s="30">
        <v>17280.410559970001</v>
      </c>
      <c r="K10" s="46">
        <v>120719.1</v>
      </c>
      <c r="L10" s="46">
        <v>109181.09</v>
      </c>
      <c r="M10" s="69">
        <v>25002084.010000002</v>
      </c>
      <c r="N10" s="30">
        <v>57625.26</v>
      </c>
      <c r="O10" s="30">
        <v>52804.08</v>
      </c>
      <c r="P10" s="30">
        <v>57552.39</v>
      </c>
    </row>
    <row r="11" spans="1:17" s="43" customFormat="1" ht="18" customHeight="1">
      <c r="A11" s="219" t="s">
        <v>102</v>
      </c>
      <c r="B11" s="119">
        <v>5533</v>
      </c>
      <c r="C11" s="119">
        <v>29</v>
      </c>
      <c r="D11" s="119">
        <v>3784</v>
      </c>
      <c r="E11" s="121">
        <v>21</v>
      </c>
      <c r="F11" s="119">
        <v>604.92999999999995</v>
      </c>
      <c r="G11" s="120">
        <v>131254.43</v>
      </c>
      <c r="H11" s="120">
        <v>128974.85</v>
      </c>
      <c r="I11" s="119">
        <v>6141.6595238099999</v>
      </c>
      <c r="J11" s="119">
        <v>21320.623873837001</v>
      </c>
      <c r="K11" s="120">
        <v>131254.43</v>
      </c>
      <c r="L11" s="120">
        <v>128974.84</v>
      </c>
      <c r="M11" s="122">
        <v>25986746.629999999</v>
      </c>
      <c r="N11" s="119">
        <v>60412.32</v>
      </c>
      <c r="O11" s="119">
        <v>57263.9</v>
      </c>
      <c r="P11" s="119">
        <v>59126.36</v>
      </c>
    </row>
    <row r="12" spans="1:17" s="43" customFormat="1" ht="18" customHeight="1">
      <c r="A12" s="256" t="s">
        <v>927</v>
      </c>
      <c r="B12" s="62">
        <v>5285</v>
      </c>
      <c r="C12" s="62">
        <v>29</v>
      </c>
      <c r="D12" s="62">
        <v>3818</v>
      </c>
      <c r="E12" s="124">
        <v>20</v>
      </c>
      <c r="F12" s="62">
        <v>724.27</v>
      </c>
      <c r="G12" s="63">
        <v>115895.99</v>
      </c>
      <c r="H12" s="63">
        <v>133728.53</v>
      </c>
      <c r="I12" s="62">
        <v>6686.4264999999996</v>
      </c>
      <c r="J12" s="62">
        <v>18463.905725764998</v>
      </c>
      <c r="K12" s="63">
        <v>115895.99</v>
      </c>
      <c r="L12" s="63">
        <v>133728.53</v>
      </c>
      <c r="M12" s="125">
        <v>25920458.07</v>
      </c>
      <c r="N12" s="62">
        <v>62245.43</v>
      </c>
      <c r="O12" s="62">
        <v>58551.14</v>
      </c>
      <c r="P12" s="62">
        <v>59306.93</v>
      </c>
    </row>
    <row r="13" spans="1:17" s="43" customFormat="1" ht="18" customHeight="1">
      <c r="A13" s="256" t="s">
        <v>987</v>
      </c>
      <c r="B13" s="62">
        <v>5304</v>
      </c>
      <c r="C13" s="62">
        <v>29</v>
      </c>
      <c r="D13" s="62">
        <v>3825</v>
      </c>
      <c r="E13" s="124">
        <v>20</v>
      </c>
      <c r="F13" s="62">
        <v>640.08999999999992</v>
      </c>
      <c r="G13" s="63">
        <v>102631.11999999998</v>
      </c>
      <c r="H13" s="62">
        <v>97065.69</v>
      </c>
      <c r="I13" s="62">
        <v>4853.2844999999998</v>
      </c>
      <c r="J13" s="62">
        <v>15164.381571341532</v>
      </c>
      <c r="K13" s="63">
        <v>115895.98999999999</v>
      </c>
      <c r="L13" s="62">
        <v>97065.680000000008</v>
      </c>
      <c r="M13" s="125">
        <v>25717228.449999999</v>
      </c>
      <c r="N13" s="62">
        <v>61036.56</v>
      </c>
      <c r="O13" s="62">
        <v>56382.93</v>
      </c>
      <c r="P13" s="62">
        <v>57064.87</v>
      </c>
    </row>
    <row r="14" spans="1:17" s="43" customFormat="1" ht="19.5" customHeight="1">
      <c r="A14" s="863" t="s">
        <v>984</v>
      </c>
      <c r="B14" s="863"/>
      <c r="C14" s="863"/>
      <c r="D14" s="863"/>
      <c r="E14" s="863"/>
      <c r="F14" s="863"/>
      <c r="G14" s="863"/>
      <c r="H14" s="863"/>
    </row>
    <row r="15" spans="1:17" s="43" customFormat="1" ht="18" customHeight="1">
      <c r="A15" s="863" t="s">
        <v>167</v>
      </c>
      <c r="B15" s="863"/>
      <c r="C15" s="863"/>
      <c r="D15" s="863"/>
      <c r="E15" s="863"/>
      <c r="F15" s="863"/>
      <c r="G15" s="863"/>
      <c r="H15" s="863"/>
    </row>
    <row r="16" spans="1:17" s="43" customFormat="1" ht="24.6" customHeight="1"/>
    <row r="19" spans="8:8">
      <c r="H19" s="66">
        <f>H13-H12</f>
        <v>-36662.839999999997</v>
      </c>
    </row>
    <row r="20" spans="8:8">
      <c r="H20" s="25">
        <f>H19/H12*100</f>
        <v>-27.415870046578689</v>
      </c>
    </row>
  </sheetData>
  <mergeCells count="17">
    <mergeCell ref="N2:P2"/>
    <mergeCell ref="A14:H14"/>
    <mergeCell ref="A1:Q1"/>
    <mergeCell ref="A2:A3"/>
    <mergeCell ref="B2:B3"/>
    <mergeCell ref="C2:C3"/>
    <mergeCell ref="D2:D3"/>
    <mergeCell ref="E2:E3"/>
    <mergeCell ref="F2:F3"/>
    <mergeCell ref="G2:G3"/>
    <mergeCell ref="H2:H3"/>
    <mergeCell ref="I2:I3"/>
    <mergeCell ref="A15:H15"/>
    <mergeCell ref="J2:J3"/>
    <mergeCell ref="K2:K3"/>
    <mergeCell ref="L2:L3"/>
    <mergeCell ref="M2:M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topLeftCell="F1" zoomScaleNormal="100" workbookViewId="0">
      <selection activeCell="J19" sqref="J19"/>
    </sheetView>
  </sheetViews>
  <sheetFormatPr defaultRowHeight="15"/>
  <cols>
    <col min="1" max="16" width="14.7109375" style="25" bestFit="1" customWidth="1"/>
    <col min="17" max="17" width="4.7109375" style="25" bestFit="1" customWidth="1"/>
    <col min="18" max="16384" width="9.140625" style="25"/>
  </cols>
  <sheetData>
    <row r="1" spans="1:16" ht="14.25" customHeight="1">
      <c r="A1" s="856" t="s">
        <v>168</v>
      </c>
      <c r="B1" s="856"/>
      <c r="C1" s="856"/>
      <c r="D1" s="856"/>
      <c r="E1" s="856"/>
      <c r="F1" s="856"/>
      <c r="G1" s="856"/>
      <c r="H1" s="856"/>
      <c r="I1" s="856"/>
      <c r="J1" s="856"/>
      <c r="K1" s="856"/>
      <c r="L1" s="856"/>
      <c r="M1" s="856"/>
      <c r="N1" s="856"/>
      <c r="O1" s="856"/>
      <c r="P1" s="856"/>
    </row>
    <row r="2" spans="1:16" s="43" customFormat="1" ht="18.75" customHeight="1">
      <c r="A2" s="875" t="s">
        <v>87</v>
      </c>
      <c r="B2" s="875" t="s">
        <v>158</v>
      </c>
      <c r="C2" s="940" t="s">
        <v>923</v>
      </c>
      <c r="D2" s="875" t="s">
        <v>924</v>
      </c>
      <c r="E2" s="875" t="s">
        <v>159</v>
      </c>
      <c r="F2" s="875" t="s">
        <v>160</v>
      </c>
      <c r="G2" s="875" t="s">
        <v>161</v>
      </c>
      <c r="H2" s="875" t="s">
        <v>599</v>
      </c>
      <c r="I2" s="875" t="s">
        <v>595</v>
      </c>
      <c r="J2" s="875" t="s">
        <v>596</v>
      </c>
      <c r="K2" s="875" t="s">
        <v>162</v>
      </c>
      <c r="L2" s="875" t="s">
        <v>600</v>
      </c>
      <c r="M2" s="875" t="s">
        <v>598</v>
      </c>
      <c r="N2" s="937" t="s">
        <v>169</v>
      </c>
      <c r="O2" s="938"/>
      <c r="P2" s="939"/>
    </row>
    <row r="3" spans="1:16" s="43" customFormat="1" ht="21" customHeight="1">
      <c r="A3" s="876"/>
      <c r="B3" s="876"/>
      <c r="C3" s="941"/>
      <c r="D3" s="876"/>
      <c r="E3" s="876"/>
      <c r="F3" s="876"/>
      <c r="G3" s="876"/>
      <c r="H3" s="876"/>
      <c r="I3" s="876"/>
      <c r="J3" s="876"/>
      <c r="K3" s="876"/>
      <c r="L3" s="876"/>
      <c r="M3" s="876"/>
      <c r="N3" s="27" t="s">
        <v>164</v>
      </c>
      <c r="O3" s="27" t="s">
        <v>165</v>
      </c>
      <c r="P3" s="27" t="s">
        <v>166</v>
      </c>
    </row>
    <row r="4" spans="1:16" s="50" customFormat="1" ht="18" customHeight="1">
      <c r="A4" s="32" t="s">
        <v>95</v>
      </c>
      <c r="B4" s="34">
        <v>1968</v>
      </c>
      <c r="C4" s="35">
        <v>24</v>
      </c>
      <c r="D4" s="34">
        <v>2053</v>
      </c>
      <c r="E4" s="35">
        <v>249</v>
      </c>
      <c r="F4" s="34">
        <v>46328.019970000001</v>
      </c>
      <c r="G4" s="49">
        <v>7429579.2529999996</v>
      </c>
      <c r="H4" s="68">
        <v>15397908.220000001</v>
      </c>
      <c r="I4" s="34">
        <v>61838.988830000002</v>
      </c>
      <c r="J4" s="34">
        <v>33236.706919999997</v>
      </c>
      <c r="K4" s="49">
        <v>7429579.2529999996</v>
      </c>
      <c r="L4" s="68">
        <v>15397908.220000001</v>
      </c>
      <c r="M4" s="68">
        <v>20295812.59</v>
      </c>
      <c r="N4" s="34">
        <v>15431.75</v>
      </c>
      <c r="O4" s="34">
        <v>8055.8</v>
      </c>
      <c r="P4" s="34">
        <v>14690.7</v>
      </c>
    </row>
    <row r="5" spans="1:16" s="50" customFormat="1" ht="18" customHeight="1">
      <c r="A5" s="32" t="s">
        <v>96</v>
      </c>
      <c r="B5" s="34">
        <v>2035</v>
      </c>
      <c r="C5" s="35">
        <v>25</v>
      </c>
      <c r="D5" s="34">
        <v>2137</v>
      </c>
      <c r="E5" s="35">
        <v>164</v>
      </c>
      <c r="F5" s="34">
        <v>37128.79</v>
      </c>
      <c r="G5" s="49">
        <v>5137502.33</v>
      </c>
      <c r="H5" s="68">
        <v>11496267.039999999</v>
      </c>
      <c r="I5" s="34">
        <v>70099.19</v>
      </c>
      <c r="J5" s="34">
        <v>30963.21</v>
      </c>
      <c r="K5" s="49">
        <v>5137502.33</v>
      </c>
      <c r="L5" s="68">
        <v>11496267.039999999</v>
      </c>
      <c r="M5" s="68">
        <v>25537037.971554302</v>
      </c>
      <c r="N5" s="34">
        <v>18604.45</v>
      </c>
      <c r="O5" s="34">
        <v>14151.4</v>
      </c>
      <c r="P5" s="34">
        <v>16983.2</v>
      </c>
    </row>
    <row r="6" spans="1:16" s="43" customFormat="1" ht="18" customHeight="1">
      <c r="A6" s="28" t="s">
        <v>97</v>
      </c>
      <c r="B6" s="30">
        <v>1968</v>
      </c>
      <c r="C6" s="31">
        <v>24</v>
      </c>
      <c r="D6" s="30">
        <v>1950</v>
      </c>
      <c r="E6" s="31">
        <v>19</v>
      </c>
      <c r="F6" s="30">
        <v>3850.38</v>
      </c>
      <c r="G6" s="46">
        <v>500846.51</v>
      </c>
      <c r="H6" s="46">
        <v>1330686.78</v>
      </c>
      <c r="I6" s="30">
        <v>70036.149999999994</v>
      </c>
      <c r="J6" s="30">
        <v>34559.870000000003</v>
      </c>
      <c r="K6" s="46">
        <v>500846.51</v>
      </c>
      <c r="L6" s="46">
        <v>1330686.78</v>
      </c>
      <c r="M6" s="69">
        <v>20556970.899999999</v>
      </c>
      <c r="N6" s="30">
        <v>15044.35</v>
      </c>
      <c r="O6" s="30">
        <v>14151.4</v>
      </c>
      <c r="P6" s="30">
        <v>14631.1</v>
      </c>
    </row>
    <row r="7" spans="1:16" s="43" customFormat="1" ht="18" customHeight="1">
      <c r="A7" s="28" t="s">
        <v>98</v>
      </c>
      <c r="B7" s="30">
        <v>1973</v>
      </c>
      <c r="C7" s="31">
        <v>23</v>
      </c>
      <c r="D7" s="30">
        <v>1952</v>
      </c>
      <c r="E7" s="31">
        <v>20</v>
      </c>
      <c r="F7" s="30">
        <v>4665.87</v>
      </c>
      <c r="G7" s="46">
        <v>754337.71</v>
      </c>
      <c r="H7" s="46">
        <v>1567915.34</v>
      </c>
      <c r="I7" s="30">
        <v>78395.77</v>
      </c>
      <c r="J7" s="30">
        <v>33603.919999999998</v>
      </c>
      <c r="K7" s="46">
        <v>754337.71</v>
      </c>
      <c r="L7" s="46">
        <v>1567915.34</v>
      </c>
      <c r="M7" s="69">
        <v>22151944.530000001</v>
      </c>
      <c r="N7" s="30">
        <v>15606.35</v>
      </c>
      <c r="O7" s="30">
        <v>14461.5</v>
      </c>
      <c r="P7" s="30">
        <v>15582.8</v>
      </c>
    </row>
    <row r="8" spans="1:16" s="43" customFormat="1" ht="18" customHeight="1">
      <c r="A8" s="28" t="s">
        <v>99</v>
      </c>
      <c r="B8" s="30">
        <v>1981</v>
      </c>
      <c r="C8" s="31">
        <v>23</v>
      </c>
      <c r="D8" s="30">
        <v>1968</v>
      </c>
      <c r="E8" s="31">
        <v>22</v>
      </c>
      <c r="F8" s="30">
        <v>5072.84</v>
      </c>
      <c r="G8" s="46">
        <v>864174.95</v>
      </c>
      <c r="H8" s="46">
        <v>1554693.69</v>
      </c>
      <c r="I8" s="30">
        <v>70667.899999999994</v>
      </c>
      <c r="J8" s="30">
        <v>30647.4</v>
      </c>
      <c r="K8" s="46">
        <v>864174.95</v>
      </c>
      <c r="L8" s="46">
        <v>1554693.69</v>
      </c>
      <c r="M8" s="69">
        <v>22814760.579999998</v>
      </c>
      <c r="N8" s="30">
        <v>15915.65</v>
      </c>
      <c r="O8" s="30">
        <v>15450.9</v>
      </c>
      <c r="P8" s="30">
        <v>15721.5</v>
      </c>
    </row>
    <row r="9" spans="1:16" s="43" customFormat="1" ht="18" customHeight="1">
      <c r="A9" s="28" t="s">
        <v>100</v>
      </c>
      <c r="B9" s="30">
        <v>1988</v>
      </c>
      <c r="C9" s="31">
        <v>22</v>
      </c>
      <c r="D9" s="30">
        <v>1962</v>
      </c>
      <c r="E9" s="31">
        <v>21</v>
      </c>
      <c r="F9" s="30">
        <v>4589.29</v>
      </c>
      <c r="G9" s="46">
        <v>631590.01</v>
      </c>
      <c r="H9" s="46">
        <v>1315715.92</v>
      </c>
      <c r="I9" s="30">
        <v>62653.14</v>
      </c>
      <c r="J9" s="30">
        <v>28669.27</v>
      </c>
      <c r="K9" s="46">
        <v>631590.01</v>
      </c>
      <c r="L9" s="46">
        <v>1315715.92</v>
      </c>
      <c r="M9" s="69">
        <v>23355719.16</v>
      </c>
      <c r="N9" s="30">
        <v>15962.25</v>
      </c>
      <c r="O9" s="30">
        <v>15513.45</v>
      </c>
      <c r="P9" s="30">
        <v>15763.05</v>
      </c>
    </row>
    <row r="10" spans="1:16" s="43" customFormat="1" ht="18" customHeight="1">
      <c r="A10" s="28" t="s">
        <v>101</v>
      </c>
      <c r="B10" s="30">
        <v>2002</v>
      </c>
      <c r="C10" s="31">
        <v>25</v>
      </c>
      <c r="D10" s="30">
        <v>1987</v>
      </c>
      <c r="E10" s="31">
        <v>21</v>
      </c>
      <c r="F10" s="30">
        <v>4440.18</v>
      </c>
      <c r="G10" s="46">
        <v>561917.53</v>
      </c>
      <c r="H10" s="46">
        <v>1321391.03</v>
      </c>
      <c r="I10" s="30">
        <v>62923.38</v>
      </c>
      <c r="J10" s="30">
        <v>29759.85</v>
      </c>
      <c r="K10" s="46">
        <v>561917.53</v>
      </c>
      <c r="L10" s="46">
        <v>1321391.03</v>
      </c>
      <c r="M10" s="69">
        <v>24828177.979476798</v>
      </c>
      <c r="N10" s="30">
        <v>17153.5</v>
      </c>
      <c r="O10" s="30">
        <v>15834.65</v>
      </c>
      <c r="P10" s="30">
        <v>17132.2</v>
      </c>
    </row>
    <row r="11" spans="1:16" s="43" customFormat="1" ht="18" customHeight="1">
      <c r="A11" s="28" t="s">
        <v>102</v>
      </c>
      <c r="B11" s="30">
        <v>2005</v>
      </c>
      <c r="C11" s="31">
        <v>25</v>
      </c>
      <c r="D11" s="30">
        <v>1984</v>
      </c>
      <c r="E11" s="31">
        <v>21</v>
      </c>
      <c r="F11" s="30">
        <v>4653.51</v>
      </c>
      <c r="G11" s="46">
        <v>672135.47</v>
      </c>
      <c r="H11" s="46">
        <v>1439017.02</v>
      </c>
      <c r="I11" s="30">
        <v>68524.62</v>
      </c>
      <c r="J11" s="30">
        <v>30923.26</v>
      </c>
      <c r="K11" s="46">
        <v>672135.47</v>
      </c>
      <c r="L11" s="46">
        <v>1439017.02</v>
      </c>
      <c r="M11" s="69">
        <v>25806564.7541232</v>
      </c>
      <c r="N11" s="30">
        <v>17947.650000000001</v>
      </c>
      <c r="O11" s="30">
        <v>17055.05</v>
      </c>
      <c r="P11" s="30">
        <v>17618.150000000001</v>
      </c>
    </row>
    <row r="12" spans="1:16" s="43" customFormat="1" ht="18" customHeight="1">
      <c r="A12" s="219" t="s">
        <v>927</v>
      </c>
      <c r="B12" s="119">
        <v>2016</v>
      </c>
      <c r="C12" s="121">
        <v>25</v>
      </c>
      <c r="D12" s="119">
        <v>2001</v>
      </c>
      <c r="E12" s="121">
        <v>20</v>
      </c>
      <c r="F12" s="119">
        <v>5281.22</v>
      </c>
      <c r="G12" s="120">
        <v>664261.79</v>
      </c>
      <c r="H12" s="120">
        <v>1627216.86</v>
      </c>
      <c r="I12" s="119">
        <v>81360.84</v>
      </c>
      <c r="J12" s="119">
        <v>30811.38</v>
      </c>
      <c r="K12" s="120">
        <v>664261.79</v>
      </c>
      <c r="L12" s="120">
        <v>1627216.86</v>
      </c>
      <c r="M12" s="122">
        <v>25737782.529004</v>
      </c>
      <c r="N12" s="119">
        <v>18604.45</v>
      </c>
      <c r="O12" s="119">
        <v>17452.900000000001</v>
      </c>
      <c r="P12" s="119">
        <v>17671.650000000001</v>
      </c>
    </row>
    <row r="13" spans="1:16" s="43" customFormat="1" ht="18" customHeight="1">
      <c r="A13" s="123" t="s">
        <v>987</v>
      </c>
      <c r="B13" s="62">
        <v>2035</v>
      </c>
      <c r="C13" s="124">
        <v>25</v>
      </c>
      <c r="D13" s="62">
        <v>2022</v>
      </c>
      <c r="E13" s="124">
        <v>20</v>
      </c>
      <c r="F13" s="62">
        <v>4575.5</v>
      </c>
      <c r="G13" s="63">
        <v>488238.36</v>
      </c>
      <c r="H13" s="63">
        <v>1339630.3999999999</v>
      </c>
      <c r="I13" s="62">
        <v>66981.52</v>
      </c>
      <c r="J13" s="62">
        <v>29278.34</v>
      </c>
      <c r="K13" s="63">
        <v>488238.36</v>
      </c>
      <c r="L13" s="63">
        <v>1339630.3999999999</v>
      </c>
      <c r="M13" s="125">
        <v>25537037.971554302</v>
      </c>
      <c r="N13" s="62">
        <v>18210.150000000001</v>
      </c>
      <c r="O13" s="62">
        <v>16782.400000000001</v>
      </c>
      <c r="P13" s="62">
        <v>16983.2</v>
      </c>
    </row>
    <row r="14" spans="1:16" s="43" customFormat="1" ht="15" customHeight="1">
      <c r="A14" s="942" t="s">
        <v>170</v>
      </c>
      <c r="B14" s="942"/>
      <c r="C14" s="942"/>
      <c r="D14" s="942"/>
      <c r="E14" s="942"/>
      <c r="F14" s="942"/>
      <c r="G14" s="942"/>
      <c r="H14" s="942"/>
    </row>
    <row r="15" spans="1:16" s="43" customFormat="1" ht="13.5" customHeight="1">
      <c r="A15" s="942" t="s">
        <v>1029</v>
      </c>
      <c r="B15" s="942"/>
      <c r="C15" s="942"/>
      <c r="D15" s="942"/>
      <c r="E15" s="942"/>
      <c r="F15" s="942"/>
      <c r="G15" s="942"/>
      <c r="H15" s="942"/>
    </row>
    <row r="16" spans="1:16" s="43" customFormat="1" ht="13.5" customHeight="1">
      <c r="A16" s="942" t="s">
        <v>171</v>
      </c>
      <c r="B16" s="942"/>
      <c r="C16" s="942"/>
      <c r="D16" s="942"/>
      <c r="E16" s="942"/>
      <c r="F16" s="942"/>
      <c r="G16" s="942"/>
      <c r="H16" s="942"/>
    </row>
    <row r="17" spans="2:13" s="43" customFormat="1" ht="28.35" customHeight="1"/>
    <row r="19" spans="2:13">
      <c r="B19" s="66"/>
      <c r="C19" s="66"/>
      <c r="D19" s="66"/>
      <c r="E19" s="66"/>
      <c r="F19" s="66"/>
      <c r="G19" s="66"/>
      <c r="H19" s="66"/>
      <c r="I19" s="66"/>
      <c r="J19" s="66"/>
      <c r="K19" s="66"/>
      <c r="L19" s="66"/>
      <c r="M19" s="66"/>
    </row>
  </sheetData>
  <mergeCells count="18">
    <mergeCell ref="A1:P1"/>
    <mergeCell ref="A2:A3"/>
    <mergeCell ref="B2:B3"/>
    <mergeCell ref="C2:C3"/>
    <mergeCell ref="D2:D3"/>
    <mergeCell ref="E2:E3"/>
    <mergeCell ref="F2:F3"/>
    <mergeCell ref="G2:G3"/>
    <mergeCell ref="M2:M3"/>
    <mergeCell ref="H2:H3"/>
    <mergeCell ref="I2:I3"/>
    <mergeCell ref="N2:P2"/>
    <mergeCell ref="L2:L3"/>
    <mergeCell ref="A14:H14"/>
    <mergeCell ref="A15:H15"/>
    <mergeCell ref="A16:H16"/>
    <mergeCell ref="J2:J3"/>
    <mergeCell ref="K2:K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opLeftCell="A13" zoomScaleNormal="100" workbookViewId="0">
      <selection activeCell="E20" sqref="E20"/>
    </sheetView>
  </sheetViews>
  <sheetFormatPr defaultRowHeight="15.75"/>
  <cols>
    <col min="1" max="1" width="46.42578125" style="217" bestFit="1" customWidth="1"/>
    <col min="2" max="3" width="14.7109375" style="217" bestFit="1" customWidth="1"/>
    <col min="4" max="4" width="6.85546875" bestFit="1" customWidth="1"/>
    <col min="5" max="5" width="30.7109375" bestFit="1" customWidth="1"/>
    <col min="6" max="6" width="4.7109375" bestFit="1" customWidth="1"/>
  </cols>
  <sheetData>
    <row r="1" spans="1:4" ht="15.75" customHeight="1">
      <c r="A1" s="841" t="s">
        <v>0</v>
      </c>
      <c r="B1" s="841"/>
      <c r="C1" s="841"/>
      <c r="D1" s="841"/>
    </row>
    <row r="2" spans="1:4" s="1" customFormat="1" ht="19.5" customHeight="1">
      <c r="A2" s="26" t="s">
        <v>35</v>
      </c>
      <c r="B2" s="64" t="s">
        <v>95</v>
      </c>
      <c r="C2" s="64" t="s">
        <v>96</v>
      </c>
    </row>
    <row r="3" spans="1:4" s="1" customFormat="1" ht="18" customHeight="1">
      <c r="A3" s="28" t="s">
        <v>36</v>
      </c>
      <c r="B3" s="30">
        <v>3</v>
      </c>
      <c r="C3" s="214">
        <v>3</v>
      </c>
    </row>
    <row r="4" spans="1:4" s="1" customFormat="1" ht="18" customHeight="1">
      <c r="A4" s="28" t="s">
        <v>37</v>
      </c>
      <c r="B4" s="30">
        <v>3</v>
      </c>
      <c r="C4" s="214">
        <v>3</v>
      </c>
    </row>
    <row r="5" spans="1:4" s="1" customFormat="1" ht="18" customHeight="1">
      <c r="A5" s="28" t="s">
        <v>38</v>
      </c>
      <c r="B5" s="30">
        <v>3</v>
      </c>
      <c r="C5" s="214">
        <v>3</v>
      </c>
    </row>
    <row r="6" spans="1:4" s="1" customFormat="1" ht="18" customHeight="1">
      <c r="A6" s="28" t="s">
        <v>39</v>
      </c>
      <c r="B6" s="30">
        <v>5</v>
      </c>
      <c r="C6" s="214">
        <v>5</v>
      </c>
    </row>
    <row r="7" spans="1:4" s="1" customFormat="1" ht="18" customHeight="1">
      <c r="A7" s="28" t="s">
        <v>40</v>
      </c>
      <c r="B7" s="30">
        <v>4639</v>
      </c>
      <c r="C7" s="214">
        <v>4671</v>
      </c>
    </row>
    <row r="8" spans="1:4" s="1" customFormat="1" ht="18" customHeight="1">
      <c r="A8" s="28" t="s">
        <v>41</v>
      </c>
      <c r="B8" s="30">
        <v>3582</v>
      </c>
      <c r="C8" s="214">
        <v>3627</v>
      </c>
    </row>
    <row r="9" spans="1:4" s="1" customFormat="1" ht="18" customHeight="1">
      <c r="A9" s="28" t="s">
        <v>42</v>
      </c>
      <c r="B9" s="30">
        <v>2772</v>
      </c>
      <c r="C9" s="214">
        <v>2796</v>
      </c>
    </row>
    <row r="10" spans="1:4" s="1" customFormat="1" ht="18" customHeight="1">
      <c r="A10" s="28" t="s">
        <v>43</v>
      </c>
      <c r="B10" s="30">
        <v>445</v>
      </c>
      <c r="C10" s="214">
        <v>448</v>
      </c>
    </row>
    <row r="11" spans="1:4" s="1" customFormat="1" ht="18" customHeight="1">
      <c r="A11" s="28" t="s">
        <v>44</v>
      </c>
      <c r="B11" s="30">
        <v>2206</v>
      </c>
      <c r="C11" s="214">
        <v>2126</v>
      </c>
    </row>
    <row r="12" spans="1:4" s="1" customFormat="1" ht="18" customHeight="1">
      <c r="A12" s="28" t="s">
        <v>45</v>
      </c>
      <c r="B12" s="30">
        <v>3587</v>
      </c>
      <c r="C12" s="214">
        <v>3623</v>
      </c>
    </row>
    <row r="13" spans="1:4" s="832" customFormat="1" ht="18" customHeight="1">
      <c r="A13" s="218" t="s">
        <v>46</v>
      </c>
      <c r="B13" s="214">
        <v>10178</v>
      </c>
      <c r="C13" s="214">
        <v>10299</v>
      </c>
    </row>
    <row r="14" spans="1:4" s="832" customFormat="1" ht="18" customHeight="1">
      <c r="A14" s="218" t="s">
        <v>47</v>
      </c>
      <c r="B14" s="214">
        <v>19</v>
      </c>
      <c r="C14" s="214">
        <v>17</v>
      </c>
    </row>
    <row r="15" spans="1:4" s="1" customFormat="1" ht="18" customHeight="1">
      <c r="A15" s="28" t="s">
        <v>48</v>
      </c>
      <c r="B15" s="30">
        <v>2</v>
      </c>
      <c r="C15" s="214">
        <v>2</v>
      </c>
    </row>
    <row r="16" spans="1:4" s="1" customFormat="1" ht="18" customHeight="1">
      <c r="A16" s="28" t="s">
        <v>49</v>
      </c>
      <c r="B16" s="30">
        <v>272</v>
      </c>
      <c r="C16" s="214">
        <v>277</v>
      </c>
    </row>
    <row r="17" spans="1:3" s="1" customFormat="1" ht="18" customHeight="1">
      <c r="A17" s="28" t="s">
        <v>50</v>
      </c>
      <c r="B17" s="30">
        <v>615</v>
      </c>
      <c r="C17" s="214">
        <v>621</v>
      </c>
    </row>
    <row r="18" spans="1:3" s="1" customFormat="1" ht="18" customHeight="1">
      <c r="A18" s="28" t="s">
        <v>51</v>
      </c>
      <c r="B18" s="30">
        <v>215</v>
      </c>
      <c r="C18" s="214">
        <v>218</v>
      </c>
    </row>
    <row r="19" spans="1:3" s="1" customFormat="1" ht="18" customHeight="1">
      <c r="A19" s="28" t="s">
        <v>52</v>
      </c>
      <c r="B19" s="30">
        <v>65</v>
      </c>
      <c r="C19" s="214">
        <v>64</v>
      </c>
    </row>
    <row r="20" spans="1:3" s="1" customFormat="1" ht="18" customHeight="1">
      <c r="A20" s="218" t="s">
        <v>53</v>
      </c>
      <c r="B20" s="214">
        <v>1</v>
      </c>
      <c r="C20" s="214">
        <v>1</v>
      </c>
    </row>
    <row r="21" spans="1:3" s="1" customFormat="1" ht="18" customHeight="1">
      <c r="A21" s="28" t="s">
        <v>54</v>
      </c>
      <c r="B21" s="30">
        <v>30</v>
      </c>
      <c r="C21" s="214">
        <v>26</v>
      </c>
    </row>
    <row r="22" spans="1:3" s="1" customFormat="1" ht="18" customHeight="1">
      <c r="A22" s="28" t="s">
        <v>55</v>
      </c>
      <c r="B22" s="30">
        <v>7</v>
      </c>
      <c r="C22" s="214">
        <v>7</v>
      </c>
    </row>
    <row r="23" spans="1:3" s="1" customFormat="1" ht="18" customHeight="1">
      <c r="A23" s="28" t="s">
        <v>56</v>
      </c>
      <c r="B23" s="30">
        <v>5</v>
      </c>
      <c r="C23" s="214">
        <v>5</v>
      </c>
    </row>
    <row r="24" spans="1:3" s="1" customFormat="1" ht="18" customHeight="1">
      <c r="A24" s="28" t="s">
        <v>57</v>
      </c>
      <c r="B24" s="30">
        <v>78</v>
      </c>
      <c r="C24" s="214">
        <v>81</v>
      </c>
    </row>
    <row r="25" spans="1:3" s="1" customFormat="1" ht="18" customHeight="1">
      <c r="A25" s="28" t="s">
        <v>58</v>
      </c>
      <c r="B25" s="30">
        <v>189</v>
      </c>
      <c r="C25" s="214">
        <v>188</v>
      </c>
    </row>
    <row r="26" spans="1:3" s="1" customFormat="1" ht="18" customHeight="1">
      <c r="A26" s="28" t="s">
        <v>59</v>
      </c>
      <c r="B26" s="30">
        <v>265</v>
      </c>
      <c r="C26" s="214">
        <v>271</v>
      </c>
    </row>
    <row r="27" spans="1:3" s="1" customFormat="1" ht="18" customHeight="1">
      <c r="A27" s="28" t="s">
        <v>60</v>
      </c>
      <c r="B27" s="30">
        <v>738</v>
      </c>
      <c r="C27" s="214">
        <v>819</v>
      </c>
    </row>
    <row r="28" spans="1:3" s="1" customFormat="1" ht="18" customHeight="1">
      <c r="A28" s="28" t="s">
        <v>61</v>
      </c>
      <c r="B28" s="30">
        <v>362</v>
      </c>
      <c r="C28" s="214">
        <v>363</v>
      </c>
    </row>
    <row r="29" spans="1:3" s="1" customFormat="1" ht="18" customHeight="1">
      <c r="A29" s="28" t="s">
        <v>62</v>
      </c>
      <c r="B29" s="30">
        <v>49</v>
      </c>
      <c r="C29" s="214">
        <v>51</v>
      </c>
    </row>
    <row r="30" spans="1:3" s="1" customFormat="1" ht="18" customHeight="1">
      <c r="A30" s="28" t="s">
        <v>63</v>
      </c>
      <c r="B30" s="30">
        <v>1341</v>
      </c>
      <c r="C30" s="214">
        <v>1329</v>
      </c>
    </row>
    <row r="31" spans="1:3" s="1" customFormat="1" ht="18" customHeight="1">
      <c r="A31" s="28" t="s">
        <v>64</v>
      </c>
      <c r="B31" s="30">
        <v>733</v>
      </c>
      <c r="C31" s="30">
        <v>794</v>
      </c>
    </row>
    <row r="32" spans="1:3" s="1" customFormat="1" ht="18" customHeight="1">
      <c r="A32" s="28" t="s">
        <v>65</v>
      </c>
      <c r="B32" s="30">
        <v>15</v>
      </c>
      <c r="C32" s="30">
        <v>15</v>
      </c>
    </row>
    <row r="33" spans="1:5" s="1" customFormat="1" ht="18" customHeight="1">
      <c r="A33" s="28" t="s">
        <v>557</v>
      </c>
      <c r="B33" s="214">
        <v>4</v>
      </c>
      <c r="C33" s="214">
        <v>4</v>
      </c>
    </row>
    <row r="34" spans="1:5" s="1" customFormat="1" ht="18" customHeight="1">
      <c r="A34" s="28" t="s">
        <v>66</v>
      </c>
      <c r="B34" s="30">
        <v>1</v>
      </c>
      <c r="C34" s="30">
        <v>1</v>
      </c>
    </row>
    <row r="35" spans="1:5" s="1" customFormat="1" ht="18" customHeight="1">
      <c r="A35" s="28" t="s">
        <v>67</v>
      </c>
      <c r="B35" s="30">
        <v>2</v>
      </c>
      <c r="C35" s="30">
        <v>2</v>
      </c>
    </row>
    <row r="36" spans="1:5" s="1" customFormat="1" ht="18" customHeight="1">
      <c r="A36" s="28" t="s">
        <v>68</v>
      </c>
      <c r="B36" s="30">
        <v>0</v>
      </c>
      <c r="C36" s="30">
        <v>1</v>
      </c>
    </row>
    <row r="37" spans="1:5" s="1" customFormat="1" ht="18" customHeight="1">
      <c r="A37" s="28" t="s">
        <v>69</v>
      </c>
      <c r="B37" s="30">
        <v>0</v>
      </c>
      <c r="C37" s="30">
        <v>3</v>
      </c>
    </row>
    <row r="38" spans="1:5" s="42" customFormat="1" ht="12" customHeight="1">
      <c r="A38" s="842" t="s">
        <v>70</v>
      </c>
      <c r="B38" s="842"/>
      <c r="C38" s="842"/>
      <c r="D38" s="842"/>
      <c r="E38" s="842"/>
    </row>
    <row r="39" spans="1:5" s="42" customFormat="1" ht="11.25" customHeight="1">
      <c r="A39" s="842" t="s">
        <v>984</v>
      </c>
      <c r="B39" s="842"/>
      <c r="C39" s="842"/>
      <c r="D39" s="842"/>
      <c r="E39" s="842"/>
    </row>
    <row r="40" spans="1:5" s="42" customFormat="1" ht="11.25" customHeight="1">
      <c r="A40" s="842" t="s">
        <v>71</v>
      </c>
      <c r="B40" s="842"/>
      <c r="C40" s="842"/>
      <c r="D40" s="842"/>
      <c r="E40" s="842"/>
    </row>
    <row r="41" spans="1:5" s="1" customFormat="1" ht="28.35" customHeight="1">
      <c r="A41" s="216"/>
      <c r="B41" s="216"/>
      <c r="C41" s="216"/>
    </row>
  </sheetData>
  <mergeCells count="4">
    <mergeCell ref="A1:D1"/>
    <mergeCell ref="A38:E38"/>
    <mergeCell ref="A40:E40"/>
    <mergeCell ref="A39:E39"/>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Normal="100" workbookViewId="0">
      <selection activeCell="F24" sqref="F24"/>
    </sheetView>
  </sheetViews>
  <sheetFormatPr defaultRowHeight="15"/>
  <cols>
    <col min="1" max="16" width="14.7109375" style="25" bestFit="1" customWidth="1"/>
    <col min="17" max="17" width="4.7109375" style="25" bestFit="1" customWidth="1"/>
    <col min="18" max="16384" width="9.140625" style="25"/>
  </cols>
  <sheetData>
    <row r="1" spans="1:16" ht="31.5" customHeight="1">
      <c r="A1" s="863" t="s">
        <v>9</v>
      </c>
      <c r="B1" s="863"/>
      <c r="C1" s="863"/>
    </row>
    <row r="2" spans="1:16" s="43" customFormat="1" ht="32.25" customHeight="1">
      <c r="A2" s="875" t="s">
        <v>134</v>
      </c>
      <c r="B2" s="875" t="s">
        <v>158</v>
      </c>
      <c r="C2" s="875" t="s">
        <v>172</v>
      </c>
      <c r="D2" s="875" t="s">
        <v>173</v>
      </c>
      <c r="E2" s="875" t="s">
        <v>159</v>
      </c>
      <c r="F2" s="875" t="s">
        <v>160</v>
      </c>
      <c r="G2" s="875" t="s">
        <v>161</v>
      </c>
      <c r="H2" s="875" t="s">
        <v>174</v>
      </c>
      <c r="I2" s="875" t="s">
        <v>175</v>
      </c>
      <c r="J2" s="875" t="s">
        <v>602</v>
      </c>
      <c r="K2" s="875" t="s">
        <v>162</v>
      </c>
      <c r="L2" s="875" t="s">
        <v>176</v>
      </c>
      <c r="M2" s="875" t="s">
        <v>177</v>
      </c>
      <c r="N2" s="937" t="s">
        <v>178</v>
      </c>
      <c r="O2" s="938"/>
      <c r="P2" s="939"/>
    </row>
    <row r="3" spans="1:16" s="43" customFormat="1" ht="21" customHeight="1">
      <c r="A3" s="876"/>
      <c r="B3" s="876"/>
      <c r="C3" s="876"/>
      <c r="D3" s="876"/>
      <c r="E3" s="876"/>
      <c r="F3" s="876"/>
      <c r="G3" s="876"/>
      <c r="H3" s="876"/>
      <c r="I3" s="876"/>
      <c r="J3" s="876"/>
      <c r="K3" s="876"/>
      <c r="L3" s="876"/>
      <c r="M3" s="876"/>
      <c r="N3" s="27" t="s">
        <v>164</v>
      </c>
      <c r="O3" s="27" t="s">
        <v>165</v>
      </c>
      <c r="P3" s="27" t="s">
        <v>166</v>
      </c>
    </row>
    <row r="4" spans="1:16" s="50" customFormat="1" ht="18" customHeight="1">
      <c r="A4" s="32" t="s">
        <v>95</v>
      </c>
      <c r="B4" s="416">
        <v>298</v>
      </c>
      <c r="C4" s="416">
        <v>1236</v>
      </c>
      <c r="D4" s="416">
        <v>7</v>
      </c>
      <c r="E4" s="416">
        <v>249</v>
      </c>
      <c r="F4" s="416">
        <v>3.82E-3</v>
      </c>
      <c r="G4" s="416">
        <v>4.6776600000000004</v>
      </c>
      <c r="H4" s="416">
        <v>11.168901719999999</v>
      </c>
      <c r="I4" s="416">
        <v>4.4855026999999999E-2</v>
      </c>
      <c r="J4" s="417">
        <v>292379.62599999999</v>
      </c>
      <c r="K4" s="416">
        <v>0</v>
      </c>
      <c r="L4" s="416">
        <v>0</v>
      </c>
      <c r="M4" s="418">
        <v>19488804.359999999</v>
      </c>
      <c r="N4" s="416">
        <v>30325.03</v>
      </c>
      <c r="O4" s="416">
        <v>16065.53</v>
      </c>
      <c r="P4" s="416">
        <v>29011.34</v>
      </c>
    </row>
    <row r="5" spans="1:16" s="43" customFormat="1" ht="18" customHeight="1">
      <c r="A5" s="413" t="s">
        <v>96</v>
      </c>
      <c r="B5" s="61">
        <v>294</v>
      </c>
      <c r="C5" s="61">
        <v>1225</v>
      </c>
      <c r="D5" s="61">
        <v>7</v>
      </c>
      <c r="E5" s="61">
        <v>164</v>
      </c>
      <c r="F5" s="61">
        <v>2.2429999999999999E-2</v>
      </c>
      <c r="G5" s="61">
        <v>15.63414</v>
      </c>
      <c r="H5" s="61">
        <v>25.447489950000001</v>
      </c>
      <c r="I5" s="61">
        <v>0.15516762200000001</v>
      </c>
      <c r="J5" s="60">
        <v>113452.92</v>
      </c>
      <c r="K5" s="61">
        <v>0</v>
      </c>
      <c r="L5" s="61">
        <v>0</v>
      </c>
      <c r="M5" s="415">
        <v>23647819.5</v>
      </c>
      <c r="N5" s="61">
        <v>36199.599999999999</v>
      </c>
      <c r="O5" s="61">
        <v>28124.97</v>
      </c>
      <c r="P5" s="61">
        <v>33369.17</v>
      </c>
    </row>
    <row r="6" spans="1:16" s="43" customFormat="1" ht="18" customHeight="1">
      <c r="A6" s="244" t="s">
        <v>97</v>
      </c>
      <c r="B6" s="62">
        <v>295</v>
      </c>
      <c r="C6" s="62">
        <v>1233</v>
      </c>
      <c r="D6" s="62">
        <v>3</v>
      </c>
      <c r="E6" s="62">
        <v>19</v>
      </c>
      <c r="F6" s="62">
        <v>1.2999999999999999E-4</v>
      </c>
      <c r="G6" s="62">
        <v>0.94077</v>
      </c>
      <c r="H6" s="62">
        <v>0.58973220000000004</v>
      </c>
      <c r="I6" s="62">
        <v>3.1038537000000001E-2</v>
      </c>
      <c r="J6" s="63">
        <v>453640.15384615399</v>
      </c>
      <c r="K6" s="62">
        <v>0</v>
      </c>
      <c r="L6" s="62">
        <v>0</v>
      </c>
      <c r="M6" s="125">
        <v>19699591.829999998</v>
      </c>
      <c r="N6" s="62">
        <v>29342.89</v>
      </c>
      <c r="O6" s="62">
        <v>28124.97</v>
      </c>
      <c r="P6" s="62">
        <v>28721.49</v>
      </c>
    </row>
    <row r="7" spans="1:16" s="43" customFormat="1" ht="18" customHeight="1">
      <c r="A7" s="244" t="s">
        <v>98</v>
      </c>
      <c r="B7" s="62">
        <v>295</v>
      </c>
      <c r="C7" s="62">
        <v>1233</v>
      </c>
      <c r="D7" s="62">
        <v>2</v>
      </c>
      <c r="E7" s="62">
        <v>20</v>
      </c>
      <c r="F7" s="62">
        <v>2.0000000000000001E-4</v>
      </c>
      <c r="G7" s="62">
        <v>0.57550999999999997</v>
      </c>
      <c r="H7" s="62">
        <v>1.2115416000000001</v>
      </c>
      <c r="I7" s="62">
        <v>6.0577079999999998E-2</v>
      </c>
      <c r="J7" s="63">
        <v>605770.80000000005</v>
      </c>
      <c r="K7" s="62">
        <v>0</v>
      </c>
      <c r="L7" s="62">
        <v>0</v>
      </c>
      <c r="M7" s="125">
        <v>21148233.09</v>
      </c>
      <c r="N7" s="62">
        <v>30572.21</v>
      </c>
      <c r="O7" s="62">
        <v>28453.33</v>
      </c>
      <c r="P7" s="62">
        <v>30572.21</v>
      </c>
    </row>
    <row r="8" spans="1:16" s="43" customFormat="1" ht="18" customHeight="1">
      <c r="A8" s="244" t="s">
        <v>99</v>
      </c>
      <c r="B8" s="62">
        <v>295</v>
      </c>
      <c r="C8" s="62">
        <v>1227</v>
      </c>
      <c r="D8" s="62">
        <v>3</v>
      </c>
      <c r="E8" s="62">
        <v>22</v>
      </c>
      <c r="F8" s="62">
        <v>4.2999999999999999E-4</v>
      </c>
      <c r="G8" s="62">
        <v>1.9636199999999999</v>
      </c>
      <c r="H8" s="62">
        <v>3.5608810549999999</v>
      </c>
      <c r="I8" s="62">
        <v>0.16185822999999999</v>
      </c>
      <c r="J8" s="63">
        <v>828111.87325581396</v>
      </c>
      <c r="K8" s="62">
        <v>0</v>
      </c>
      <c r="L8" s="62">
        <v>0</v>
      </c>
      <c r="M8" s="125">
        <v>21743033.949999999</v>
      </c>
      <c r="N8" s="62">
        <v>31124.6</v>
      </c>
      <c r="O8" s="62">
        <v>30539.94</v>
      </c>
      <c r="P8" s="62">
        <v>30856.69</v>
      </c>
    </row>
    <row r="9" spans="1:16" s="43" customFormat="1" ht="18" customHeight="1">
      <c r="A9" s="244" t="s">
        <v>100</v>
      </c>
      <c r="B9" s="62">
        <v>295</v>
      </c>
      <c r="C9" s="62">
        <v>1226</v>
      </c>
      <c r="D9" s="62">
        <v>4</v>
      </c>
      <c r="E9" s="62">
        <v>21</v>
      </c>
      <c r="F9" s="62">
        <v>1.2800000000000001E-3</v>
      </c>
      <c r="G9" s="62">
        <v>3.5210300000000001</v>
      </c>
      <c r="H9" s="62">
        <v>4.6536527000000003</v>
      </c>
      <c r="I9" s="62">
        <v>0.22160251</v>
      </c>
      <c r="J9" s="63">
        <v>363566.6171875</v>
      </c>
      <c r="K9" s="62">
        <v>0</v>
      </c>
      <c r="L9" s="62">
        <v>0</v>
      </c>
      <c r="M9" s="125">
        <v>22096592.27</v>
      </c>
      <c r="N9" s="62">
        <v>31210.2</v>
      </c>
      <c r="O9" s="62">
        <v>30629.02</v>
      </c>
      <c r="P9" s="62">
        <v>30825.15</v>
      </c>
    </row>
    <row r="10" spans="1:16" s="43" customFormat="1" ht="18" customHeight="1">
      <c r="A10" s="244" t="s">
        <v>101</v>
      </c>
      <c r="B10" s="62">
        <v>294</v>
      </c>
      <c r="C10" s="62">
        <v>1225</v>
      </c>
      <c r="D10" s="62">
        <v>2</v>
      </c>
      <c r="E10" s="62">
        <v>21</v>
      </c>
      <c r="F10" s="62">
        <v>1.2800000000000001E-3</v>
      </c>
      <c r="G10" s="62">
        <v>2.7706599999999999</v>
      </c>
      <c r="H10" s="62">
        <v>4.8643244000000001</v>
      </c>
      <c r="I10" s="62">
        <v>0.231634495</v>
      </c>
      <c r="J10" s="63">
        <v>380025.34379999997</v>
      </c>
      <c r="K10" s="62">
        <v>0</v>
      </c>
      <c r="L10" s="62">
        <v>0</v>
      </c>
      <c r="M10" s="125">
        <v>23379069.039999999</v>
      </c>
      <c r="N10" s="62">
        <v>33589.31</v>
      </c>
      <c r="O10" s="62">
        <v>30825.15</v>
      </c>
      <c r="P10" s="62">
        <v>33589.31</v>
      </c>
    </row>
    <row r="11" spans="1:16" s="43" customFormat="1" ht="18" customHeight="1">
      <c r="A11" s="349" t="s">
        <v>102</v>
      </c>
      <c r="B11" s="62">
        <v>294</v>
      </c>
      <c r="C11" s="62">
        <v>1224</v>
      </c>
      <c r="D11" s="62">
        <v>2</v>
      </c>
      <c r="E11" s="62">
        <v>21</v>
      </c>
      <c r="F11" s="62">
        <v>5.9000000000000003E-4</v>
      </c>
      <c r="G11" s="62">
        <v>1.63368</v>
      </c>
      <c r="H11" s="62">
        <v>3.4929280249999999</v>
      </c>
      <c r="I11" s="62">
        <v>0.166329906</v>
      </c>
      <c r="J11" s="63">
        <v>592021.69920000003</v>
      </c>
      <c r="K11" s="62">
        <v>0</v>
      </c>
      <c r="L11" s="62">
        <v>0</v>
      </c>
      <c r="M11" s="125">
        <v>24329472.420000002</v>
      </c>
      <c r="N11" s="62">
        <v>35028.480000000003</v>
      </c>
      <c r="O11" s="62">
        <v>33476.800000000003</v>
      </c>
      <c r="P11" s="62">
        <v>34527.15</v>
      </c>
    </row>
    <row r="12" spans="1:16" s="43" customFormat="1" ht="18" customHeight="1">
      <c r="A12" s="414" t="s">
        <v>927</v>
      </c>
      <c r="B12" s="62">
        <v>294</v>
      </c>
      <c r="C12" s="62">
        <v>1220</v>
      </c>
      <c r="D12" s="62">
        <v>4</v>
      </c>
      <c r="E12" s="62">
        <v>20</v>
      </c>
      <c r="F12" s="62">
        <v>4.7099999999999998E-3</v>
      </c>
      <c r="G12" s="62">
        <v>2.7969400000000002</v>
      </c>
      <c r="H12" s="62">
        <v>4.9844299650000004</v>
      </c>
      <c r="I12" s="62">
        <v>0.24922149800000001</v>
      </c>
      <c r="J12" s="63">
        <v>105826.5385</v>
      </c>
      <c r="K12" s="62">
        <v>0</v>
      </c>
      <c r="L12" s="62">
        <v>0</v>
      </c>
      <c r="M12" s="125">
        <v>24254985.59</v>
      </c>
      <c r="N12" s="62">
        <v>36199.599999999999</v>
      </c>
      <c r="O12" s="62">
        <v>34354.25</v>
      </c>
      <c r="P12" s="62">
        <v>34663.19</v>
      </c>
    </row>
    <row r="13" spans="1:16" s="43" customFormat="1" ht="18" customHeight="1">
      <c r="A13" s="414" t="s">
        <v>987</v>
      </c>
      <c r="B13" s="62">
        <v>293</v>
      </c>
      <c r="C13" s="62">
        <v>1217</v>
      </c>
      <c r="D13" s="62">
        <v>4</v>
      </c>
      <c r="E13" s="62">
        <v>20</v>
      </c>
      <c r="F13" s="62">
        <v>1.3809999999999999E-2</v>
      </c>
      <c r="G13" s="62">
        <v>1.4319299999999999</v>
      </c>
      <c r="H13" s="62">
        <v>2.09</v>
      </c>
      <c r="I13" s="62">
        <v>0.1045</v>
      </c>
      <c r="J13" s="63">
        <v>15133.9609</v>
      </c>
      <c r="K13" s="62">
        <v>0</v>
      </c>
      <c r="L13" s="62">
        <v>0</v>
      </c>
      <c r="M13" s="125">
        <v>23647819.5</v>
      </c>
      <c r="N13" s="62">
        <v>35528.47</v>
      </c>
      <c r="O13" s="62">
        <v>33369.17</v>
      </c>
      <c r="P13" s="62">
        <v>33369.17</v>
      </c>
    </row>
    <row r="14" spans="1:16" s="43" customFormat="1" ht="18.75" customHeight="1">
      <c r="A14" s="863" t="s">
        <v>1029</v>
      </c>
      <c r="B14" s="863"/>
      <c r="C14" s="863"/>
      <c r="D14" s="863"/>
      <c r="E14" s="863"/>
      <c r="F14" s="863"/>
      <c r="G14" s="863"/>
      <c r="H14" s="863"/>
      <c r="I14" s="863"/>
      <c r="J14" s="863"/>
      <c r="K14" s="863"/>
      <c r="L14" s="863"/>
      <c r="M14" s="863"/>
      <c r="N14" s="863"/>
      <c r="O14" s="863"/>
      <c r="P14" s="863"/>
    </row>
    <row r="15" spans="1:16" s="43" customFormat="1" ht="18.75" customHeight="1">
      <c r="A15" s="863" t="s">
        <v>179</v>
      </c>
      <c r="B15" s="863"/>
      <c r="C15" s="863"/>
      <c r="D15" s="863"/>
      <c r="E15" s="863"/>
      <c r="F15" s="863"/>
      <c r="G15" s="863"/>
      <c r="H15" s="863"/>
      <c r="I15" s="863"/>
      <c r="J15" s="863"/>
      <c r="K15" s="863"/>
      <c r="L15" s="863"/>
      <c r="M15" s="863"/>
      <c r="N15" s="863"/>
      <c r="O15" s="863"/>
      <c r="P15" s="863"/>
    </row>
    <row r="16" spans="1:16" s="43" customFormat="1" ht="28.35" customHeight="1"/>
  </sheetData>
  <mergeCells count="17">
    <mergeCell ref="A1:C1"/>
    <mergeCell ref="A2:A3"/>
    <mergeCell ref="B2:B3"/>
    <mergeCell ref="C2:C3"/>
    <mergeCell ref="D2:D3"/>
    <mergeCell ref="L2:L3"/>
    <mergeCell ref="M2:M3"/>
    <mergeCell ref="N2:P2"/>
    <mergeCell ref="A14:P14"/>
    <mergeCell ref="A15:P15"/>
    <mergeCell ref="F2:F3"/>
    <mergeCell ref="G2:G3"/>
    <mergeCell ref="H2:H3"/>
    <mergeCell ref="I2:I3"/>
    <mergeCell ref="J2:J3"/>
    <mergeCell ref="K2:K3"/>
    <mergeCell ref="E2:E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J12" sqref="J12"/>
    </sheetView>
  </sheetViews>
  <sheetFormatPr defaultRowHeight="15"/>
  <cols>
    <col min="1" max="1" width="6.42578125" style="25" bestFit="1" customWidth="1"/>
    <col min="2" max="2" width="36.28515625" style="25" bestFit="1" customWidth="1"/>
    <col min="3" max="8" width="13.5703125" style="25" bestFit="1" customWidth="1"/>
    <col min="9" max="9" width="4.85546875" style="25" bestFit="1" customWidth="1"/>
    <col min="10" max="16384" width="9.140625" style="25"/>
  </cols>
  <sheetData>
    <row r="1" spans="1:8" ht="13.5" customHeight="1">
      <c r="A1" s="943" t="s">
        <v>180</v>
      </c>
      <c r="B1" s="943"/>
      <c r="C1" s="943"/>
      <c r="D1" s="943"/>
      <c r="E1" s="944"/>
      <c r="F1" s="944"/>
      <c r="G1" s="944"/>
      <c r="H1" s="944"/>
    </row>
    <row r="2" spans="1:8" s="43" customFormat="1" ht="19.5" customHeight="1">
      <c r="A2" s="913" t="s">
        <v>181</v>
      </c>
      <c r="B2" s="919"/>
      <c r="C2" s="919"/>
      <c r="D2" s="919"/>
      <c r="E2" s="919"/>
      <c r="F2" s="919"/>
      <c r="G2" s="919"/>
      <c r="H2" s="914"/>
    </row>
    <row r="3" spans="1:8" s="43" customFormat="1" ht="15" customHeight="1">
      <c r="A3" s="865" t="s">
        <v>182</v>
      </c>
      <c r="B3" s="865" t="s">
        <v>183</v>
      </c>
      <c r="C3" s="871" t="s">
        <v>136</v>
      </c>
      <c r="D3" s="872"/>
      <c r="E3" s="871" t="s">
        <v>137</v>
      </c>
      <c r="F3" s="872"/>
      <c r="G3" s="913" t="s">
        <v>138</v>
      </c>
      <c r="H3" s="914"/>
    </row>
    <row r="4" spans="1:8" s="43" customFormat="1" ht="15" customHeight="1">
      <c r="A4" s="867"/>
      <c r="B4" s="867"/>
      <c r="C4" s="64" t="s">
        <v>95</v>
      </c>
      <c r="D4" s="64" t="s">
        <v>987</v>
      </c>
      <c r="E4" s="64" t="s">
        <v>95</v>
      </c>
      <c r="F4" s="64" t="s">
        <v>987</v>
      </c>
      <c r="G4" s="64" t="s">
        <v>95</v>
      </c>
      <c r="H4" s="64" t="s">
        <v>987</v>
      </c>
    </row>
    <row r="5" spans="1:8" s="43" customFormat="1" ht="15" customHeight="1">
      <c r="A5" s="31">
        <v>1</v>
      </c>
      <c r="B5" s="28" t="s">
        <v>184</v>
      </c>
      <c r="C5" s="73">
        <v>9.8688734109999992</v>
      </c>
      <c r="D5" s="74">
        <v>24.157299098999999</v>
      </c>
      <c r="E5" s="73">
        <v>4.1100000000000003</v>
      </c>
      <c r="F5" s="73">
        <v>10.09</v>
      </c>
      <c r="G5" s="75">
        <v>3</v>
      </c>
      <c r="H5" s="31">
        <v>0</v>
      </c>
    </row>
    <row r="6" spans="1:8" s="43" customFormat="1" ht="15" customHeight="1">
      <c r="A6" s="31">
        <v>2</v>
      </c>
      <c r="B6" s="28" t="s">
        <v>185</v>
      </c>
      <c r="C6" s="73">
        <v>0.44944721599999998</v>
      </c>
      <c r="D6" s="74">
        <v>0.195112956</v>
      </c>
      <c r="E6" s="73">
        <v>1.98</v>
      </c>
      <c r="F6" s="73">
        <v>0.83</v>
      </c>
      <c r="G6" s="75">
        <v>0</v>
      </c>
      <c r="H6" s="31">
        <v>0</v>
      </c>
    </row>
    <row r="7" spans="1:8" s="43" customFormat="1" ht="15" customHeight="1">
      <c r="A7" s="31">
        <v>3</v>
      </c>
      <c r="B7" s="28" t="s">
        <v>186</v>
      </c>
      <c r="C7" s="73">
        <v>0.493666885</v>
      </c>
      <c r="D7" s="74">
        <v>0.42586740699999998</v>
      </c>
      <c r="E7" s="73">
        <v>0.18</v>
      </c>
      <c r="F7" s="73">
        <v>0.18</v>
      </c>
      <c r="G7" s="75">
        <v>0</v>
      </c>
      <c r="H7" s="31">
        <v>0</v>
      </c>
    </row>
    <row r="8" spans="1:8" s="43" customFormat="1" ht="15" customHeight="1">
      <c r="A8" s="31">
        <v>4</v>
      </c>
      <c r="B8" s="28" t="s">
        <v>187</v>
      </c>
      <c r="C8" s="73">
        <v>9.7774850000000007E-3</v>
      </c>
      <c r="D8" s="74">
        <v>9.2331040000000007E-3</v>
      </c>
      <c r="E8" s="73">
        <v>0</v>
      </c>
      <c r="F8" s="73">
        <v>0</v>
      </c>
      <c r="G8" s="75">
        <v>0</v>
      </c>
      <c r="H8" s="31">
        <v>0</v>
      </c>
    </row>
    <row r="9" spans="1:8" s="43" customFormat="1" ht="15" customHeight="1">
      <c r="A9" s="31">
        <v>5</v>
      </c>
      <c r="B9" s="28" t="s">
        <v>188</v>
      </c>
      <c r="C9" s="73">
        <v>0.34167188999999998</v>
      </c>
      <c r="D9" s="74">
        <v>0.24585585200000001</v>
      </c>
      <c r="E9" s="73">
        <v>0.64</v>
      </c>
      <c r="F9" s="73">
        <v>4.88</v>
      </c>
      <c r="G9" s="75">
        <v>0</v>
      </c>
      <c r="H9" s="31">
        <v>0</v>
      </c>
    </row>
    <row r="10" spans="1:8" s="43" customFormat="1" ht="15" customHeight="1">
      <c r="A10" s="31">
        <v>6</v>
      </c>
      <c r="B10" s="28" t="s">
        <v>189</v>
      </c>
      <c r="C10" s="73">
        <v>5.2281275000000002E-2</v>
      </c>
      <c r="D10" s="74">
        <v>3.3867785999999997E-2</v>
      </c>
      <c r="E10" s="73">
        <v>0.66</v>
      </c>
      <c r="F10" s="73">
        <v>0.71</v>
      </c>
      <c r="G10" s="75">
        <v>0</v>
      </c>
      <c r="H10" s="31">
        <v>0</v>
      </c>
    </row>
    <row r="11" spans="1:8" s="43" customFormat="1" ht="15" customHeight="1">
      <c r="A11" s="31">
        <v>7</v>
      </c>
      <c r="B11" s="28" t="s">
        <v>190</v>
      </c>
      <c r="C11" s="73">
        <v>1.4227128E-2</v>
      </c>
      <c r="D11" s="74">
        <v>1.4424045E-2</v>
      </c>
      <c r="E11" s="73">
        <v>0.05</v>
      </c>
      <c r="F11" s="73">
        <v>0.39</v>
      </c>
      <c r="G11" s="75">
        <v>0</v>
      </c>
      <c r="H11" s="31">
        <v>0</v>
      </c>
    </row>
    <row r="12" spans="1:8" s="43" customFormat="1" ht="15" customHeight="1">
      <c r="A12" s="31">
        <v>8</v>
      </c>
      <c r="B12" s="28" t="s">
        <v>191</v>
      </c>
      <c r="C12" s="73">
        <v>1.3321415329999999</v>
      </c>
      <c r="D12" s="74">
        <v>2.1753194119999999</v>
      </c>
      <c r="E12" s="73">
        <v>5.19</v>
      </c>
      <c r="F12" s="73">
        <v>0.06</v>
      </c>
      <c r="G12" s="75">
        <v>50</v>
      </c>
      <c r="H12" s="74">
        <v>42.268355909999997</v>
      </c>
    </row>
    <row r="13" spans="1:8" s="43" customFormat="1" ht="15" customHeight="1">
      <c r="A13" s="31">
        <v>9</v>
      </c>
      <c r="B13" s="28" t="s">
        <v>192</v>
      </c>
      <c r="C13" s="73">
        <v>2.6580634999999998E-2</v>
      </c>
      <c r="D13" s="74">
        <v>2.3009568000000001E-2</v>
      </c>
      <c r="E13" s="73">
        <v>0</v>
      </c>
      <c r="F13" s="73">
        <v>5.24</v>
      </c>
      <c r="G13" s="75">
        <v>0</v>
      </c>
      <c r="H13" s="31">
        <v>0</v>
      </c>
    </row>
    <row r="14" spans="1:8" s="43" customFormat="1" ht="15" customHeight="1">
      <c r="A14" s="31">
        <v>10</v>
      </c>
      <c r="B14" s="28" t="s">
        <v>193</v>
      </c>
      <c r="C14" s="73">
        <v>0.124601025</v>
      </c>
      <c r="D14" s="74">
        <v>0.102130029</v>
      </c>
      <c r="E14" s="73">
        <v>3.47</v>
      </c>
      <c r="F14" s="73">
        <v>0</v>
      </c>
      <c r="G14" s="75">
        <v>0</v>
      </c>
      <c r="H14" s="31">
        <v>0</v>
      </c>
    </row>
    <row r="15" spans="1:8" s="43" customFormat="1" ht="15" customHeight="1">
      <c r="A15" s="31">
        <v>11</v>
      </c>
      <c r="B15" s="28" t="s">
        <v>194</v>
      </c>
      <c r="C15" s="73">
        <v>0.30443732000000001</v>
      </c>
      <c r="D15" s="74">
        <v>0.50374113799999998</v>
      </c>
      <c r="E15" s="73">
        <v>0.37</v>
      </c>
      <c r="F15" s="73">
        <v>2.44</v>
      </c>
      <c r="G15" s="75">
        <v>0.1</v>
      </c>
      <c r="H15" s="31">
        <v>0</v>
      </c>
    </row>
    <row r="16" spans="1:8" s="43" customFormat="1" ht="15" customHeight="1">
      <c r="A16" s="31">
        <v>12</v>
      </c>
      <c r="B16" s="28" t="s">
        <v>195</v>
      </c>
      <c r="C16" s="73">
        <v>0.347289809</v>
      </c>
      <c r="D16" s="74">
        <v>0.30704929199999997</v>
      </c>
      <c r="E16" s="73">
        <v>0.25</v>
      </c>
      <c r="F16" s="73">
        <v>0.44</v>
      </c>
      <c r="G16" s="75">
        <v>3.6</v>
      </c>
      <c r="H16" s="31">
        <v>0</v>
      </c>
    </row>
    <row r="17" spans="1:8" s="43" customFormat="1" ht="15" customHeight="1">
      <c r="A17" s="31">
        <v>13</v>
      </c>
      <c r="B17" s="28" t="s">
        <v>196</v>
      </c>
      <c r="C17" s="73">
        <v>0.214281951</v>
      </c>
      <c r="D17" s="74">
        <v>0.194706928</v>
      </c>
      <c r="E17" s="73">
        <v>0.12</v>
      </c>
      <c r="F17" s="73">
        <v>0.2</v>
      </c>
      <c r="G17" s="75">
        <v>0.4</v>
      </c>
      <c r="H17" s="31">
        <v>0</v>
      </c>
    </row>
    <row r="18" spans="1:8" s="43" customFormat="1" ht="15" customHeight="1">
      <c r="A18" s="31">
        <v>14</v>
      </c>
      <c r="B18" s="28" t="s">
        <v>197</v>
      </c>
      <c r="C18" s="73">
        <v>3.573555357</v>
      </c>
      <c r="D18" s="74">
        <v>2.1581823849999999</v>
      </c>
      <c r="E18" s="73">
        <v>4.3</v>
      </c>
      <c r="F18" s="73">
        <v>0.12</v>
      </c>
      <c r="G18" s="75">
        <v>0</v>
      </c>
      <c r="H18" s="31">
        <v>0</v>
      </c>
    </row>
    <row r="19" spans="1:8" s="43" customFormat="1" ht="15" customHeight="1">
      <c r="A19" s="31">
        <v>15</v>
      </c>
      <c r="B19" s="28" t="s">
        <v>198</v>
      </c>
      <c r="C19" s="73">
        <v>8.8387724000000001E-2</v>
      </c>
      <c r="D19" s="74">
        <v>0.154932403</v>
      </c>
      <c r="E19" s="73">
        <v>7.0000000000000007E-2</v>
      </c>
      <c r="F19" s="73">
        <v>7.0000000000000007E-2</v>
      </c>
      <c r="G19" s="75">
        <v>0</v>
      </c>
      <c r="H19" s="31">
        <v>0</v>
      </c>
    </row>
    <row r="20" spans="1:8" s="43" customFormat="1" ht="15" customHeight="1">
      <c r="A20" s="31">
        <v>16</v>
      </c>
      <c r="B20" s="28" t="s">
        <v>199</v>
      </c>
      <c r="C20" s="73">
        <v>9.8572759999999999E-3</v>
      </c>
      <c r="D20" s="74">
        <v>1.3791851000000001E-2</v>
      </c>
      <c r="E20" s="73">
        <v>0</v>
      </c>
      <c r="F20" s="73">
        <v>0</v>
      </c>
      <c r="G20" s="75">
        <v>0</v>
      </c>
      <c r="H20" s="31">
        <v>0</v>
      </c>
    </row>
    <row r="21" spans="1:8" s="43" customFormat="1" ht="15" customHeight="1">
      <c r="A21" s="31">
        <v>17</v>
      </c>
      <c r="B21" s="28" t="s">
        <v>200</v>
      </c>
      <c r="C21" s="73">
        <v>40.876533551999998</v>
      </c>
      <c r="D21" s="74">
        <v>35.193429133999999</v>
      </c>
      <c r="E21" s="73">
        <v>67.040000000000006</v>
      </c>
      <c r="F21" s="73">
        <v>68.7</v>
      </c>
      <c r="G21" s="75">
        <v>21.8</v>
      </c>
      <c r="H21" s="74">
        <v>12.833557150000001</v>
      </c>
    </row>
    <row r="22" spans="1:8" s="43" customFormat="1" ht="15" customHeight="1">
      <c r="A22" s="31">
        <v>18</v>
      </c>
      <c r="B22" s="28" t="s">
        <v>201</v>
      </c>
      <c r="C22" s="73">
        <v>1.7976882E-2</v>
      </c>
      <c r="D22" s="74">
        <v>1.4439888999999999E-2</v>
      </c>
      <c r="E22" s="73">
        <v>0</v>
      </c>
      <c r="F22" s="73">
        <v>0</v>
      </c>
      <c r="G22" s="75">
        <v>0</v>
      </c>
      <c r="H22" s="31">
        <v>0</v>
      </c>
    </row>
    <row r="23" spans="1:8" s="43" customFormat="1" ht="15" customHeight="1">
      <c r="A23" s="31">
        <v>19</v>
      </c>
      <c r="B23" s="28" t="s">
        <v>202</v>
      </c>
      <c r="C23" s="73">
        <v>0.19669329799999999</v>
      </c>
      <c r="D23" s="74">
        <v>0.18149363900000001</v>
      </c>
      <c r="E23" s="73">
        <v>0.11</v>
      </c>
      <c r="F23" s="73">
        <v>0.34</v>
      </c>
      <c r="G23" s="75">
        <v>0</v>
      </c>
      <c r="H23" s="31">
        <v>0</v>
      </c>
    </row>
    <row r="24" spans="1:8" s="43" customFormat="1" ht="15" customHeight="1">
      <c r="A24" s="31">
        <v>20</v>
      </c>
      <c r="B24" s="28" t="s">
        <v>203</v>
      </c>
      <c r="C24" s="73">
        <v>1.315204885</v>
      </c>
      <c r="D24" s="74">
        <v>0.92586606400000004</v>
      </c>
      <c r="E24" s="73">
        <v>0.88</v>
      </c>
      <c r="F24" s="73">
        <v>0.92</v>
      </c>
      <c r="G24" s="75">
        <v>0</v>
      </c>
      <c r="H24" s="31">
        <v>0</v>
      </c>
    </row>
    <row r="25" spans="1:8" s="43" customFormat="1" ht="15" customHeight="1">
      <c r="A25" s="31">
        <v>21</v>
      </c>
      <c r="B25" s="28" t="s">
        <v>204</v>
      </c>
      <c r="C25" s="73">
        <v>40.342513463000003</v>
      </c>
      <c r="D25" s="74">
        <v>32.970248022</v>
      </c>
      <c r="E25" s="73">
        <v>10.57</v>
      </c>
      <c r="F25" s="73">
        <v>4.3899999999999997</v>
      </c>
      <c r="G25" s="75">
        <v>21.1</v>
      </c>
      <c r="H25" s="74">
        <v>44.898086939999999</v>
      </c>
    </row>
    <row r="26" spans="1:8" s="43" customFormat="1" ht="13.5" customHeight="1">
      <c r="A26" s="28"/>
      <c r="B26" s="28" t="s">
        <v>90</v>
      </c>
      <c r="C26" s="76">
        <v>99.990000000000023</v>
      </c>
      <c r="D26" s="35">
        <v>100.000000003</v>
      </c>
      <c r="E26" s="48">
        <v>99.99</v>
      </c>
      <c r="F26" s="76">
        <v>100</v>
      </c>
      <c r="G26" s="48">
        <v>100</v>
      </c>
      <c r="H26" s="35">
        <v>100</v>
      </c>
    </row>
    <row r="27" spans="1:8" s="43" customFormat="1" ht="14.25" customHeight="1">
      <c r="A27" s="945" t="s">
        <v>70</v>
      </c>
      <c r="B27" s="946"/>
      <c r="C27" s="946"/>
      <c r="D27" s="946"/>
      <c r="E27" s="946"/>
      <c r="F27" s="946"/>
      <c r="G27" s="946"/>
      <c r="H27" s="947"/>
    </row>
    <row r="28" spans="1:8" s="43" customFormat="1" ht="37.5" customHeight="1">
      <c r="A28" s="948" t="s">
        <v>917</v>
      </c>
      <c r="B28" s="949"/>
      <c r="C28" s="949"/>
      <c r="D28" s="949"/>
      <c r="E28" s="949"/>
      <c r="F28" s="949"/>
      <c r="G28" s="949"/>
      <c r="H28" s="950"/>
    </row>
    <row r="29" spans="1:8" s="43" customFormat="1" ht="13.5" customHeight="1">
      <c r="A29" s="945" t="s">
        <v>133</v>
      </c>
      <c r="B29" s="946"/>
      <c r="C29" s="946"/>
      <c r="D29" s="946"/>
      <c r="E29" s="946"/>
      <c r="F29" s="946"/>
      <c r="G29" s="946"/>
      <c r="H29" s="947"/>
    </row>
    <row r="30" spans="1:8" s="43" customFormat="1" ht="28.35" customHeight="1"/>
  </sheetData>
  <mergeCells count="10">
    <mergeCell ref="A1:H1"/>
    <mergeCell ref="A27:H27"/>
    <mergeCell ref="A28:H28"/>
    <mergeCell ref="A29:H29"/>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E25" sqref="E25"/>
    </sheetView>
  </sheetViews>
  <sheetFormatPr defaultRowHeight="15"/>
  <cols>
    <col min="1" max="6" width="14.7109375" style="25" bestFit="1" customWidth="1"/>
    <col min="7" max="7" width="4.7109375" style="25" bestFit="1" customWidth="1"/>
    <col min="8" max="16384" width="9.140625" style="25"/>
  </cols>
  <sheetData>
    <row r="1" spans="1:6" ht="15" customHeight="1">
      <c r="A1" s="856" t="s">
        <v>11</v>
      </c>
      <c r="B1" s="856"/>
      <c r="C1" s="856"/>
      <c r="D1" s="856"/>
      <c r="E1" s="856"/>
      <c r="F1" s="856"/>
    </row>
    <row r="2" spans="1:6" s="43" customFormat="1" ht="18" customHeight="1">
      <c r="A2" s="865" t="s">
        <v>87</v>
      </c>
      <c r="B2" s="871" t="s">
        <v>205</v>
      </c>
      <c r="C2" s="932"/>
      <c r="D2" s="932"/>
      <c r="E2" s="932"/>
      <c r="F2" s="872"/>
    </row>
    <row r="3" spans="1:6" s="43" customFormat="1" ht="18" customHeight="1">
      <c r="A3" s="867"/>
      <c r="B3" s="64" t="s">
        <v>206</v>
      </c>
      <c r="C3" s="64" t="s">
        <v>207</v>
      </c>
      <c r="D3" s="64" t="s">
        <v>62</v>
      </c>
      <c r="E3" s="64" t="s">
        <v>208</v>
      </c>
      <c r="F3" s="64" t="s">
        <v>204</v>
      </c>
    </row>
    <row r="4" spans="1:6" s="50" customFormat="1" ht="18" customHeight="1">
      <c r="A4" s="32" t="s">
        <v>95</v>
      </c>
      <c r="B4" s="77">
        <v>32.385412500999998</v>
      </c>
      <c r="C4" s="77">
        <v>12.172552466000001</v>
      </c>
      <c r="D4" s="77">
        <v>2.9133824640000001</v>
      </c>
      <c r="E4" s="77">
        <v>5.9446905000000001E-2</v>
      </c>
      <c r="F4" s="77">
        <v>52.469205664</v>
      </c>
    </row>
    <row r="5" spans="1:6" s="50" customFormat="1" ht="18" customHeight="1">
      <c r="A5" s="419" t="s">
        <v>96</v>
      </c>
      <c r="B5" s="420">
        <v>33.255505747000001</v>
      </c>
      <c r="C5" s="420">
        <v>12.355659967999999</v>
      </c>
      <c r="D5" s="420">
        <v>2.0327657829999999</v>
      </c>
      <c r="E5" s="420">
        <v>2.8842052E-2</v>
      </c>
      <c r="F5" s="420">
        <v>52.327226449999998</v>
      </c>
    </row>
    <row r="6" spans="1:6" s="43" customFormat="1" ht="18" customHeight="1">
      <c r="A6" s="123" t="s">
        <v>97</v>
      </c>
      <c r="B6" s="258">
        <v>36.667332748</v>
      </c>
      <c r="C6" s="258">
        <v>7.6826232279999997</v>
      </c>
      <c r="D6" s="258">
        <v>1.168702232</v>
      </c>
      <c r="E6" s="258">
        <v>1.8225653000000001E-2</v>
      </c>
      <c r="F6" s="258">
        <v>54.463116139</v>
      </c>
    </row>
    <row r="7" spans="1:6" s="43" customFormat="1" ht="18" customHeight="1">
      <c r="A7" s="123" t="s">
        <v>98</v>
      </c>
      <c r="B7" s="258">
        <v>35.080858491999997</v>
      </c>
      <c r="C7" s="258">
        <v>6.1808664999999996</v>
      </c>
      <c r="D7" s="258">
        <v>2.2894423860000002</v>
      </c>
      <c r="E7" s="258">
        <v>2.5045161999999999E-2</v>
      </c>
      <c r="F7" s="258">
        <v>56.42378746</v>
      </c>
    </row>
    <row r="8" spans="1:6" s="43" customFormat="1" ht="18" customHeight="1">
      <c r="A8" s="123" t="s">
        <v>99</v>
      </c>
      <c r="B8" s="258">
        <v>31.361168538000001</v>
      </c>
      <c r="C8" s="258">
        <v>13.03292691</v>
      </c>
      <c r="D8" s="258">
        <v>1.7356493850000001</v>
      </c>
      <c r="E8" s="258">
        <v>4.2905776999999999E-2</v>
      </c>
      <c r="F8" s="258">
        <v>53.827349388999998</v>
      </c>
    </row>
    <row r="9" spans="1:6" s="43" customFormat="1" ht="18" customHeight="1">
      <c r="A9" s="123" t="s">
        <v>100</v>
      </c>
      <c r="B9" s="258">
        <v>32.926864737000002</v>
      </c>
      <c r="C9" s="258">
        <v>9.5316411629999998</v>
      </c>
      <c r="D9" s="258">
        <v>1.8162733470000001</v>
      </c>
      <c r="E9" s="258">
        <v>3.6230927000000003E-2</v>
      </c>
      <c r="F9" s="258">
        <v>55.688989825</v>
      </c>
    </row>
    <row r="10" spans="1:6" s="43" customFormat="1" ht="18" customHeight="1">
      <c r="A10" s="123" t="s">
        <v>101</v>
      </c>
      <c r="B10" s="258">
        <v>31.432983781000001</v>
      </c>
      <c r="C10" s="258">
        <v>14.337509868</v>
      </c>
      <c r="D10" s="258">
        <v>2.6236218519999999</v>
      </c>
      <c r="E10" s="258">
        <v>2.5353220999999999E-2</v>
      </c>
      <c r="F10" s="258">
        <v>51.580531278000002</v>
      </c>
    </row>
    <row r="11" spans="1:6" s="43" customFormat="1" ht="18" customHeight="1">
      <c r="A11" s="123" t="s">
        <v>102</v>
      </c>
      <c r="B11" s="258">
        <v>29.404740044</v>
      </c>
      <c r="C11" s="258">
        <v>21.801628671</v>
      </c>
      <c r="D11" s="258">
        <v>1.984602953</v>
      </c>
      <c r="E11" s="258">
        <v>2.2463294000000002E-2</v>
      </c>
      <c r="F11" s="258">
        <v>46.786565037999999</v>
      </c>
    </row>
    <row r="12" spans="1:6" s="43" customFormat="1" ht="18" customHeight="1">
      <c r="A12" s="123" t="s">
        <v>927</v>
      </c>
      <c r="B12" s="258">
        <v>34.014494560000003</v>
      </c>
      <c r="C12" s="258">
        <v>15.501154872000001</v>
      </c>
      <c r="D12" s="258">
        <v>2.734153021</v>
      </c>
      <c r="E12" s="258">
        <v>1.8086093000000001E-2</v>
      </c>
      <c r="F12" s="258">
        <v>47.732111453999998</v>
      </c>
    </row>
    <row r="13" spans="1:6" s="43" customFormat="1" ht="18" customHeight="1">
      <c r="A13" s="123" t="s">
        <v>987</v>
      </c>
      <c r="B13" s="258">
        <v>37.666914036999998</v>
      </c>
      <c r="C13" s="258">
        <v>6.7180577530000001</v>
      </c>
      <c r="D13" s="258">
        <v>1.6239172070000001</v>
      </c>
      <c r="E13" s="258">
        <v>3.8967812999999997E-2</v>
      </c>
      <c r="F13" s="258">
        <v>53.952143190000001</v>
      </c>
    </row>
    <row r="14" spans="1:6" s="43" customFormat="1" ht="15" customHeight="1">
      <c r="A14" s="863" t="s">
        <v>984</v>
      </c>
      <c r="B14" s="863"/>
      <c r="C14" s="863"/>
      <c r="D14" s="863"/>
      <c r="E14" s="863"/>
    </row>
    <row r="15" spans="1:6" s="43" customFormat="1" ht="13.5" customHeight="1">
      <c r="A15" s="863" t="s">
        <v>209</v>
      </c>
      <c r="B15" s="863"/>
      <c r="C15" s="863"/>
      <c r="D15" s="863"/>
      <c r="E15" s="863"/>
    </row>
    <row r="16" spans="1:6" s="43" customFormat="1" ht="28.35" customHeight="1"/>
  </sheetData>
  <mergeCells count="5">
    <mergeCell ref="A1:F1"/>
    <mergeCell ref="A2:A3"/>
    <mergeCell ref="B2:F2"/>
    <mergeCell ref="A14:E14"/>
    <mergeCell ref="A15:E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F25" sqref="F25"/>
    </sheetView>
  </sheetViews>
  <sheetFormatPr defaultRowHeight="15"/>
  <cols>
    <col min="1" max="6" width="14.7109375" style="25" bestFit="1" customWidth="1"/>
    <col min="7" max="7" width="4.7109375" style="25" bestFit="1" customWidth="1"/>
    <col min="8" max="16384" width="9.140625" style="25"/>
  </cols>
  <sheetData>
    <row r="1" spans="1:6" ht="18" customHeight="1">
      <c r="A1" s="856" t="s">
        <v>12</v>
      </c>
      <c r="B1" s="856"/>
      <c r="C1" s="856"/>
      <c r="D1" s="856"/>
      <c r="E1" s="856"/>
      <c r="F1" s="856"/>
    </row>
    <row r="2" spans="1:6" s="43" customFormat="1" ht="18" customHeight="1">
      <c r="A2" s="865" t="s">
        <v>210</v>
      </c>
      <c r="B2" s="871" t="s">
        <v>205</v>
      </c>
      <c r="C2" s="932"/>
      <c r="D2" s="932"/>
      <c r="E2" s="932"/>
      <c r="F2" s="872"/>
    </row>
    <row r="3" spans="1:6" s="43" customFormat="1" ht="18" customHeight="1">
      <c r="A3" s="867"/>
      <c r="B3" s="64" t="s">
        <v>206</v>
      </c>
      <c r="C3" s="64" t="s">
        <v>207</v>
      </c>
      <c r="D3" s="64" t="s">
        <v>62</v>
      </c>
      <c r="E3" s="64" t="s">
        <v>208</v>
      </c>
      <c r="F3" s="64" t="s">
        <v>204</v>
      </c>
    </row>
    <row r="4" spans="1:6" s="50" customFormat="1" ht="18" customHeight="1">
      <c r="A4" s="32" t="s">
        <v>95</v>
      </c>
      <c r="B4" s="77">
        <v>25.09</v>
      </c>
      <c r="C4" s="77">
        <v>11.36</v>
      </c>
      <c r="D4" s="77">
        <v>5.07</v>
      </c>
      <c r="E4" s="77">
        <v>0.1</v>
      </c>
      <c r="F4" s="77">
        <v>58.39</v>
      </c>
    </row>
    <row r="5" spans="1:6" s="50" customFormat="1" ht="18" customHeight="1">
      <c r="A5" s="419" t="s">
        <v>96</v>
      </c>
      <c r="B5" s="420">
        <v>27.37</v>
      </c>
      <c r="C5" s="420">
        <v>11.56</v>
      </c>
      <c r="D5" s="420">
        <v>5.7</v>
      </c>
      <c r="E5" s="420">
        <v>0.18</v>
      </c>
      <c r="F5" s="420">
        <v>55.19</v>
      </c>
    </row>
    <row r="6" spans="1:6" s="43" customFormat="1" ht="18" customHeight="1">
      <c r="A6" s="123" t="s">
        <v>97</v>
      </c>
      <c r="B6" s="258">
        <v>27.27</v>
      </c>
      <c r="C6" s="258">
        <v>10.55</v>
      </c>
      <c r="D6" s="258">
        <v>4.83</v>
      </c>
      <c r="E6" s="258">
        <v>0.1</v>
      </c>
      <c r="F6" s="258">
        <v>57.25</v>
      </c>
    </row>
    <row r="7" spans="1:6" s="43" customFormat="1" ht="18" customHeight="1">
      <c r="A7" s="123" t="s">
        <v>98</v>
      </c>
      <c r="B7" s="258">
        <v>26.86</v>
      </c>
      <c r="C7" s="258">
        <v>10.43</v>
      </c>
      <c r="D7" s="258">
        <v>4.49</v>
      </c>
      <c r="E7" s="258">
        <v>0.13</v>
      </c>
      <c r="F7" s="258">
        <v>58.09</v>
      </c>
    </row>
    <row r="8" spans="1:6" s="43" customFormat="1" ht="18" customHeight="1">
      <c r="A8" s="123" t="s">
        <v>99</v>
      </c>
      <c r="B8" s="258">
        <v>27.2</v>
      </c>
      <c r="C8" s="258">
        <v>9.75</v>
      </c>
      <c r="D8" s="258">
        <v>4.7699999999999996</v>
      </c>
      <c r="E8" s="258">
        <v>0.17</v>
      </c>
      <c r="F8" s="258">
        <v>58.11</v>
      </c>
    </row>
    <row r="9" spans="1:6" s="43" customFormat="1" ht="18" customHeight="1">
      <c r="A9" s="123" t="s">
        <v>100</v>
      </c>
      <c r="B9" s="258">
        <v>26.78</v>
      </c>
      <c r="C9" s="258">
        <v>9.64</v>
      </c>
      <c r="D9" s="258">
        <v>5.69</v>
      </c>
      <c r="E9" s="258">
        <v>0.19</v>
      </c>
      <c r="F9" s="258">
        <v>57.7</v>
      </c>
    </row>
    <row r="10" spans="1:6" s="43" customFormat="1" ht="18" customHeight="1">
      <c r="A10" s="123" t="s">
        <v>101</v>
      </c>
      <c r="B10" s="258">
        <v>26.84</v>
      </c>
      <c r="C10" s="258">
        <v>12.21</v>
      </c>
      <c r="D10" s="258">
        <v>6.51</v>
      </c>
      <c r="E10" s="258">
        <v>0.21</v>
      </c>
      <c r="F10" s="258">
        <v>54.23</v>
      </c>
    </row>
    <row r="11" spans="1:6" s="43" customFormat="1" ht="18" customHeight="1">
      <c r="A11" s="123" t="s">
        <v>102</v>
      </c>
      <c r="B11" s="258">
        <v>26.97</v>
      </c>
      <c r="C11" s="258">
        <v>13.17</v>
      </c>
      <c r="D11" s="258">
        <v>6.8</v>
      </c>
      <c r="E11" s="258">
        <v>0.22</v>
      </c>
      <c r="F11" s="258">
        <v>52.84</v>
      </c>
    </row>
    <row r="12" spans="1:6" s="43" customFormat="1" ht="18" customHeight="1">
      <c r="A12" s="123" t="s">
        <v>927</v>
      </c>
      <c r="B12" s="258">
        <v>29.5</v>
      </c>
      <c r="C12" s="258">
        <v>10.94</v>
      </c>
      <c r="D12" s="258">
        <v>6.32</v>
      </c>
      <c r="E12" s="258">
        <v>0.22</v>
      </c>
      <c r="F12" s="258">
        <v>53.02</v>
      </c>
    </row>
    <row r="13" spans="1:6" s="43" customFormat="1" ht="18" customHeight="1">
      <c r="A13" s="123" t="s">
        <v>987</v>
      </c>
      <c r="B13" s="258">
        <v>27.25</v>
      </c>
      <c r="C13" s="258">
        <v>16.29</v>
      </c>
      <c r="D13" s="258">
        <v>6.29</v>
      </c>
      <c r="E13" s="258">
        <v>0.2</v>
      </c>
      <c r="F13" s="258">
        <v>49.97</v>
      </c>
    </row>
    <row r="14" spans="1:6" s="43" customFormat="1" ht="15" customHeight="1">
      <c r="A14" s="863" t="s">
        <v>1029</v>
      </c>
      <c r="B14" s="863"/>
      <c r="C14" s="863"/>
      <c r="D14" s="863"/>
      <c r="E14" s="863"/>
      <c r="F14" s="863"/>
    </row>
    <row r="15" spans="1:6" s="43" customFormat="1" ht="13.5" customHeight="1">
      <c r="A15" s="863" t="s">
        <v>211</v>
      </c>
      <c r="B15" s="863"/>
      <c r="C15" s="863"/>
      <c r="D15" s="863"/>
      <c r="E15" s="863"/>
      <c r="F15" s="863"/>
    </row>
    <row r="16" spans="1:6" s="43" customFormat="1" ht="25.35" customHeight="1"/>
  </sheetData>
  <mergeCells count="5">
    <mergeCell ref="A1:F1"/>
    <mergeCell ref="A2:A3"/>
    <mergeCell ref="B2:F2"/>
    <mergeCell ref="A14:F14"/>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F19" sqref="F19"/>
    </sheetView>
  </sheetViews>
  <sheetFormatPr defaultRowHeight="15"/>
  <cols>
    <col min="1" max="6" width="14.7109375" style="25" bestFit="1" customWidth="1"/>
    <col min="7" max="7" width="4.7109375" style="25" bestFit="1" customWidth="1"/>
    <col min="8" max="16384" width="9.140625" style="25"/>
  </cols>
  <sheetData>
    <row r="1" spans="1:6" ht="21" customHeight="1">
      <c r="A1" s="863" t="s">
        <v>13</v>
      </c>
      <c r="B1" s="863"/>
      <c r="C1" s="863"/>
      <c r="D1" s="863"/>
    </row>
    <row r="2" spans="1:6" s="43" customFormat="1" ht="18.75" customHeight="1">
      <c r="A2" s="951" t="s">
        <v>87</v>
      </c>
      <c r="B2" s="871" t="s">
        <v>205</v>
      </c>
      <c r="C2" s="932"/>
      <c r="D2" s="932"/>
      <c r="E2" s="932"/>
      <c r="F2" s="872"/>
    </row>
    <row r="3" spans="1:6" s="43" customFormat="1" ht="18" customHeight="1">
      <c r="A3" s="952"/>
      <c r="B3" s="64" t="s">
        <v>206</v>
      </c>
      <c r="C3" s="64" t="s">
        <v>207</v>
      </c>
      <c r="D3" s="64" t="s">
        <v>62</v>
      </c>
      <c r="E3" s="64" t="s">
        <v>208</v>
      </c>
      <c r="F3" s="64" t="s">
        <v>204</v>
      </c>
    </row>
    <row r="4" spans="1:6" s="50" customFormat="1" ht="18" customHeight="1">
      <c r="A4" s="32" t="s">
        <v>95</v>
      </c>
      <c r="B4" s="78">
        <v>0</v>
      </c>
      <c r="C4" s="78">
        <v>0</v>
      </c>
      <c r="D4" s="78">
        <v>0</v>
      </c>
      <c r="E4" s="78">
        <v>0</v>
      </c>
      <c r="F4" s="35">
        <v>100</v>
      </c>
    </row>
    <row r="5" spans="1:6" s="50" customFormat="1" ht="18" customHeight="1">
      <c r="A5" s="32" t="s">
        <v>96</v>
      </c>
      <c r="B5" s="78">
        <v>0</v>
      </c>
      <c r="C5" s="78">
        <v>0</v>
      </c>
      <c r="D5" s="78">
        <v>0</v>
      </c>
      <c r="E5" s="78">
        <v>0</v>
      </c>
      <c r="F5" s="35">
        <v>100</v>
      </c>
    </row>
    <row r="6" spans="1:6" s="43" customFormat="1" ht="18" customHeight="1">
      <c r="A6" s="28" t="s">
        <v>97</v>
      </c>
      <c r="B6" s="74">
        <v>0</v>
      </c>
      <c r="C6" s="74">
        <v>0</v>
      </c>
      <c r="D6" s="74">
        <v>0</v>
      </c>
      <c r="E6" s="74">
        <v>0</v>
      </c>
      <c r="F6" s="31">
        <v>100</v>
      </c>
    </row>
    <row r="7" spans="1:6" s="43" customFormat="1" ht="18" customHeight="1">
      <c r="A7" s="28" t="s">
        <v>98</v>
      </c>
      <c r="B7" s="74">
        <v>0</v>
      </c>
      <c r="C7" s="74">
        <v>0</v>
      </c>
      <c r="D7" s="74">
        <v>0</v>
      </c>
      <c r="E7" s="74">
        <v>0</v>
      </c>
      <c r="F7" s="31">
        <v>100</v>
      </c>
    </row>
    <row r="8" spans="1:6" s="43" customFormat="1" ht="18" customHeight="1">
      <c r="A8" s="28" t="s">
        <v>99</v>
      </c>
      <c r="B8" s="74">
        <v>0</v>
      </c>
      <c r="C8" s="74">
        <v>0</v>
      </c>
      <c r="D8" s="74">
        <v>0</v>
      </c>
      <c r="E8" s="74">
        <v>0</v>
      </c>
      <c r="F8" s="31">
        <v>100</v>
      </c>
    </row>
    <row r="9" spans="1:6" s="43" customFormat="1" ht="18" customHeight="1">
      <c r="A9" s="28" t="s">
        <v>100</v>
      </c>
      <c r="B9" s="74">
        <v>0</v>
      </c>
      <c r="C9" s="74">
        <v>0</v>
      </c>
      <c r="D9" s="74">
        <v>0</v>
      </c>
      <c r="E9" s="74">
        <v>0</v>
      </c>
      <c r="F9" s="31">
        <v>100</v>
      </c>
    </row>
    <row r="10" spans="1:6" s="43" customFormat="1" ht="18" customHeight="1">
      <c r="A10" s="28" t="s">
        <v>101</v>
      </c>
      <c r="B10" s="74">
        <v>0</v>
      </c>
      <c r="C10" s="74">
        <v>0</v>
      </c>
      <c r="D10" s="74">
        <v>0</v>
      </c>
      <c r="E10" s="74">
        <v>0</v>
      </c>
      <c r="F10" s="31">
        <v>100</v>
      </c>
    </row>
    <row r="11" spans="1:6" s="43" customFormat="1" ht="18" customHeight="1">
      <c r="A11" s="28" t="s">
        <v>102</v>
      </c>
      <c r="B11" s="74">
        <v>0</v>
      </c>
      <c r="C11" s="74">
        <v>0</v>
      </c>
      <c r="D11" s="74">
        <v>0</v>
      </c>
      <c r="E11" s="74">
        <v>0</v>
      </c>
      <c r="F11" s="31">
        <v>100</v>
      </c>
    </row>
    <row r="12" spans="1:6" s="43" customFormat="1" ht="18" customHeight="1">
      <c r="A12" s="28" t="s">
        <v>927</v>
      </c>
      <c r="B12" s="74">
        <v>0</v>
      </c>
      <c r="C12" s="74">
        <v>0</v>
      </c>
      <c r="D12" s="74">
        <v>0</v>
      </c>
      <c r="E12" s="74">
        <v>0</v>
      </c>
      <c r="F12" s="31">
        <v>100</v>
      </c>
    </row>
    <row r="13" spans="1:6" s="43" customFormat="1" ht="18" customHeight="1">
      <c r="A13" s="28" t="s">
        <v>987</v>
      </c>
      <c r="B13" s="74">
        <v>0</v>
      </c>
      <c r="C13" s="74">
        <v>0</v>
      </c>
      <c r="D13" s="74">
        <v>0</v>
      </c>
      <c r="E13" s="74">
        <v>0</v>
      </c>
      <c r="F13" s="421">
        <v>100</v>
      </c>
    </row>
    <row r="14" spans="1:6" s="43" customFormat="1" ht="18" customHeight="1">
      <c r="A14" s="953" t="s">
        <v>1029</v>
      </c>
      <c r="B14" s="954"/>
      <c r="C14" s="954"/>
      <c r="D14" s="954"/>
      <c r="E14" s="954"/>
      <c r="F14" s="955"/>
    </row>
    <row r="15" spans="1:6" s="43" customFormat="1" ht="18" customHeight="1">
      <c r="A15" s="953" t="s">
        <v>212</v>
      </c>
      <c r="B15" s="954"/>
      <c r="C15" s="954"/>
      <c r="D15" s="954"/>
      <c r="E15" s="954"/>
      <c r="F15" s="955"/>
    </row>
    <row r="16" spans="1:6" s="43" customFormat="1" ht="28.35" customHeight="1"/>
  </sheetData>
  <mergeCells count="5">
    <mergeCell ref="A1:D1"/>
    <mergeCell ref="A2:A3"/>
    <mergeCell ref="B2:F2"/>
    <mergeCell ref="A14:F14"/>
    <mergeCell ref="A15:F15"/>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activeCell="G22" sqref="G22"/>
    </sheetView>
  </sheetViews>
  <sheetFormatPr defaultRowHeight="15"/>
  <cols>
    <col min="1" max="1" width="6.42578125" style="25" bestFit="1" customWidth="1"/>
    <col min="2" max="2" width="20.7109375" style="25" bestFit="1" customWidth="1"/>
    <col min="3" max="3" width="10" style="25" bestFit="1" customWidth="1"/>
    <col min="4" max="4" width="13.85546875" style="25" bestFit="1" customWidth="1"/>
    <col min="5" max="5" width="7.7109375" style="25" bestFit="1" customWidth="1"/>
    <col min="6" max="7" width="6" style="25" bestFit="1" customWidth="1"/>
    <col min="8" max="8" width="9.7109375" style="25" bestFit="1" customWidth="1"/>
    <col min="9" max="9" width="10.7109375" style="25" bestFit="1" customWidth="1"/>
    <col min="10" max="10" width="10" style="25" bestFit="1" customWidth="1"/>
    <col min="11" max="11" width="35.140625" style="25" bestFit="1" customWidth="1"/>
    <col min="12" max="12" width="4.7109375" style="25" bestFit="1" customWidth="1"/>
    <col min="13" max="16384" width="9.140625" style="25"/>
  </cols>
  <sheetData>
    <row r="1" spans="1:11" ht="15.75" customHeight="1">
      <c r="A1" s="864" t="s">
        <v>1109</v>
      </c>
      <c r="B1" s="864"/>
      <c r="C1" s="864"/>
      <c r="D1" s="864"/>
      <c r="E1" s="864"/>
      <c r="F1" s="864"/>
      <c r="G1" s="864"/>
      <c r="H1" s="864"/>
      <c r="I1" s="864"/>
      <c r="J1" s="864"/>
      <c r="K1" s="864"/>
    </row>
    <row r="2" spans="1:11" s="43" customFormat="1" ht="74.25" customHeight="1">
      <c r="A2" s="27" t="s">
        <v>79</v>
      </c>
      <c r="B2" s="27" t="s">
        <v>213</v>
      </c>
      <c r="C2" s="79" t="s">
        <v>604</v>
      </c>
      <c r="D2" s="79" t="s">
        <v>603</v>
      </c>
      <c r="E2" s="27" t="s">
        <v>214</v>
      </c>
      <c r="F2" s="27" t="s">
        <v>215</v>
      </c>
      <c r="G2" s="27" t="s">
        <v>216</v>
      </c>
      <c r="H2" s="79" t="s">
        <v>217</v>
      </c>
      <c r="I2" s="79" t="s">
        <v>218</v>
      </c>
      <c r="J2" s="79" t="s">
        <v>219</v>
      </c>
    </row>
    <row r="3" spans="1:11" s="43" customFormat="1" ht="15" customHeight="1">
      <c r="A3" s="383">
        <v>1</v>
      </c>
      <c r="B3" s="684" t="s">
        <v>1082</v>
      </c>
      <c r="C3" s="388">
        <v>6343.34</v>
      </c>
      <c r="D3" s="388">
        <v>778126.24863699998</v>
      </c>
      <c r="E3" s="385">
        <v>12.278216899</v>
      </c>
      <c r="F3" s="386">
        <v>1.01</v>
      </c>
      <c r="G3" s="386">
        <v>0.39591799999999999</v>
      </c>
      <c r="H3" s="386">
        <v>1.58</v>
      </c>
      <c r="I3" s="384">
        <v>-5.156447</v>
      </c>
      <c r="J3" s="384">
        <v>0.02</v>
      </c>
      <c r="K3" s="303"/>
    </row>
    <row r="4" spans="1:11" s="43" customFormat="1" ht="15" customHeight="1">
      <c r="A4" s="383">
        <v>2</v>
      </c>
      <c r="B4" s="684" t="s">
        <v>1103</v>
      </c>
      <c r="C4" s="388">
        <v>554.1</v>
      </c>
      <c r="D4" s="388">
        <v>652759.06213400001</v>
      </c>
      <c r="E4" s="385">
        <v>10.300021831</v>
      </c>
      <c r="F4" s="386">
        <v>1.1299999999999999</v>
      </c>
      <c r="G4" s="386">
        <v>0.53976000000000002</v>
      </c>
      <c r="H4" s="386">
        <v>1.52</v>
      </c>
      <c r="I4" s="384">
        <v>-5.608746</v>
      </c>
      <c r="J4" s="384">
        <v>0.02</v>
      </c>
      <c r="K4" s="303"/>
    </row>
    <row r="5" spans="1:11" s="43" customFormat="1" ht="15" customHeight="1">
      <c r="A5" s="383">
        <v>3</v>
      </c>
      <c r="B5" s="684" t="s">
        <v>1083</v>
      </c>
      <c r="C5" s="388">
        <v>2102.77</v>
      </c>
      <c r="D5" s="388">
        <v>632704.94155600003</v>
      </c>
      <c r="E5" s="385">
        <v>9.9835836659999995</v>
      </c>
      <c r="F5" s="386">
        <v>0.7</v>
      </c>
      <c r="G5" s="386">
        <v>0.27718799999999999</v>
      </c>
      <c r="H5" s="386">
        <v>1.32</v>
      </c>
      <c r="I5" s="384">
        <v>2.7478120000000001</v>
      </c>
      <c r="J5" s="384">
        <v>0.02</v>
      </c>
      <c r="K5" s="303"/>
    </row>
    <row r="6" spans="1:11" s="43" customFormat="1" ht="15" customHeight="1">
      <c r="A6" s="383">
        <v>4</v>
      </c>
      <c r="B6" s="684" t="s">
        <v>1104</v>
      </c>
      <c r="C6" s="388">
        <v>1388.02</v>
      </c>
      <c r="D6" s="388">
        <v>495011.68575</v>
      </c>
      <c r="E6" s="385">
        <v>7.8108929700000003</v>
      </c>
      <c r="F6" s="386">
        <v>1.46</v>
      </c>
      <c r="G6" s="386">
        <v>0.54058799999999996</v>
      </c>
      <c r="H6" s="386">
        <v>1.96</v>
      </c>
      <c r="I6" s="384">
        <v>-10.968465</v>
      </c>
      <c r="J6" s="384">
        <v>0.02</v>
      </c>
      <c r="K6" s="303"/>
    </row>
    <row r="7" spans="1:11" s="43" customFormat="1" ht="15" customHeight="1">
      <c r="A7" s="383">
        <v>5</v>
      </c>
      <c r="B7" s="684" t="s">
        <v>1081</v>
      </c>
      <c r="C7" s="388">
        <v>362.01</v>
      </c>
      <c r="D7" s="388">
        <v>483431.97628</v>
      </c>
      <c r="E7" s="385">
        <v>7.6281743110000004</v>
      </c>
      <c r="F7" s="386">
        <v>1.36</v>
      </c>
      <c r="G7" s="386">
        <v>0.60866399999999998</v>
      </c>
      <c r="H7" s="386">
        <v>1.72</v>
      </c>
      <c r="I7" s="384">
        <v>-5.8864890000000001</v>
      </c>
      <c r="J7" s="384">
        <v>0.05</v>
      </c>
      <c r="K7" s="303"/>
    </row>
    <row r="8" spans="1:11" s="43" customFormat="1" ht="15" customHeight="1">
      <c r="A8" s="383">
        <v>6</v>
      </c>
      <c r="B8" s="684" t="s">
        <v>1105</v>
      </c>
      <c r="C8" s="388">
        <v>369.91</v>
      </c>
      <c r="D8" s="388">
        <v>365821.34769600001</v>
      </c>
      <c r="E8" s="385">
        <v>5.7723715929999999</v>
      </c>
      <c r="F8" s="386">
        <v>0.61</v>
      </c>
      <c r="G8" s="386">
        <v>0.207007</v>
      </c>
      <c r="H8" s="386">
        <v>1.32</v>
      </c>
      <c r="I8" s="384">
        <v>3.9190299999999998</v>
      </c>
      <c r="J8" s="384">
        <v>0.02</v>
      </c>
      <c r="K8" s="303"/>
    </row>
    <row r="9" spans="1:11" s="43" customFormat="1" ht="15" customHeight="1">
      <c r="A9" s="383">
        <v>7</v>
      </c>
      <c r="B9" s="684" t="s">
        <v>1084</v>
      </c>
      <c r="C9" s="388">
        <v>991.63</v>
      </c>
      <c r="D9" s="388">
        <v>256791.648544</v>
      </c>
      <c r="E9" s="385">
        <v>4.0519691560000002</v>
      </c>
      <c r="F9" s="386">
        <v>1.0900000000000001</v>
      </c>
      <c r="G9" s="386">
        <v>0.40533200000000003</v>
      </c>
      <c r="H9" s="386">
        <v>1.68</v>
      </c>
      <c r="I9" s="384">
        <v>-3.4493779999999998</v>
      </c>
      <c r="J9" s="384">
        <v>0.04</v>
      </c>
      <c r="K9" s="303"/>
    </row>
    <row r="10" spans="1:11" s="43" customFormat="1" ht="15" customHeight="1">
      <c r="A10" s="383">
        <v>8</v>
      </c>
      <c r="B10" s="684" t="s">
        <v>1085</v>
      </c>
      <c r="C10" s="388">
        <v>280.97000000000003</v>
      </c>
      <c r="D10" s="388">
        <v>213079.85378199999</v>
      </c>
      <c r="E10" s="385">
        <v>3.3622315999999999</v>
      </c>
      <c r="F10" s="386">
        <v>1.07</v>
      </c>
      <c r="G10" s="386">
        <v>0.43573899999999999</v>
      </c>
      <c r="H10" s="386">
        <v>1.6</v>
      </c>
      <c r="I10" s="384">
        <v>-0.16413800000000001</v>
      </c>
      <c r="J10" s="384">
        <v>0.03</v>
      </c>
      <c r="K10" s="303"/>
    </row>
    <row r="11" spans="1:11" s="43" customFormat="1" ht="15" customHeight="1">
      <c r="A11" s="383">
        <v>9</v>
      </c>
      <c r="B11" s="684" t="s">
        <v>1106</v>
      </c>
      <c r="C11" s="388">
        <v>234.96</v>
      </c>
      <c r="D11" s="388">
        <v>206998.468112</v>
      </c>
      <c r="E11" s="385">
        <v>3.2662721430000001</v>
      </c>
      <c r="F11" s="386">
        <v>0.37</v>
      </c>
      <c r="G11" s="386">
        <v>8.4489999999999996E-2</v>
      </c>
      <c r="H11" s="386">
        <v>1.27</v>
      </c>
      <c r="I11" s="384">
        <v>-3.1537829999999998</v>
      </c>
      <c r="J11" s="384">
        <v>0.03</v>
      </c>
      <c r="K11" s="303"/>
    </row>
    <row r="12" spans="1:11" s="43" customFormat="1" ht="15" customHeight="1">
      <c r="A12" s="383">
        <v>10</v>
      </c>
      <c r="B12" s="684" t="s">
        <v>230</v>
      </c>
      <c r="C12" s="388">
        <v>1232.24</v>
      </c>
      <c r="D12" s="388">
        <v>193413.07081800001</v>
      </c>
      <c r="E12" s="385">
        <v>3.051905316</v>
      </c>
      <c r="F12" s="386">
        <v>0.81</v>
      </c>
      <c r="G12" s="386">
        <v>0.24271899999999999</v>
      </c>
      <c r="H12" s="386">
        <v>1.63</v>
      </c>
      <c r="I12" s="384">
        <v>-0.89565600000000001</v>
      </c>
      <c r="J12" s="384">
        <v>0.03</v>
      </c>
      <c r="K12" s="303"/>
    </row>
    <row r="13" spans="1:11" s="43" customFormat="1" ht="15" customHeight="1">
      <c r="A13" s="383">
        <v>11</v>
      </c>
      <c r="B13" s="684" t="s">
        <v>1107</v>
      </c>
      <c r="C13" s="388">
        <v>120.72</v>
      </c>
      <c r="D13" s="388">
        <v>185685.19156400001</v>
      </c>
      <c r="E13" s="385">
        <v>2.929965492</v>
      </c>
      <c r="F13" s="386">
        <v>1.31</v>
      </c>
      <c r="G13" s="386">
        <v>0.39483099999999999</v>
      </c>
      <c r="H13" s="386">
        <v>2.06</v>
      </c>
      <c r="I13" s="384">
        <v>-5.5482379999999996</v>
      </c>
      <c r="J13" s="384">
        <v>0.03</v>
      </c>
      <c r="K13" s="303"/>
    </row>
    <row r="14" spans="1:11" s="43" customFormat="1" ht="15" customHeight="1">
      <c r="A14" s="383">
        <v>12</v>
      </c>
      <c r="B14" s="684" t="s">
        <v>1086</v>
      </c>
      <c r="C14" s="388">
        <v>613.44000000000005</v>
      </c>
      <c r="D14" s="388">
        <v>179285.31222600001</v>
      </c>
      <c r="E14" s="385">
        <v>2.8289804570000001</v>
      </c>
      <c r="F14" s="386">
        <v>1.3</v>
      </c>
      <c r="G14" s="386">
        <v>0.45531100000000002</v>
      </c>
      <c r="H14" s="386">
        <v>1.91</v>
      </c>
      <c r="I14" s="384">
        <v>-11.454753</v>
      </c>
      <c r="J14" s="384">
        <v>0.04</v>
      </c>
      <c r="K14" s="303"/>
    </row>
    <row r="15" spans="1:11" s="43" customFormat="1" ht="15" customHeight="1">
      <c r="A15" s="383">
        <v>13</v>
      </c>
      <c r="B15" s="684" t="s">
        <v>1087</v>
      </c>
      <c r="C15" s="388">
        <v>892.46</v>
      </c>
      <c r="D15" s="388">
        <v>176758.60501</v>
      </c>
      <c r="E15" s="385">
        <v>2.789111015</v>
      </c>
      <c r="F15" s="386">
        <v>1.42</v>
      </c>
      <c r="G15" s="386">
        <v>0.43093100000000001</v>
      </c>
      <c r="H15" s="386">
        <v>2.13</v>
      </c>
      <c r="I15" s="384">
        <v>-8.3200629999999993</v>
      </c>
      <c r="J15" s="384">
        <v>0.02</v>
      </c>
      <c r="K15" s="303"/>
    </row>
    <row r="16" spans="1:11" s="43" customFormat="1" ht="15" customHeight="1">
      <c r="A16" s="383">
        <v>14</v>
      </c>
      <c r="B16" s="684" t="s">
        <v>1088</v>
      </c>
      <c r="C16" s="388">
        <v>2746.01</v>
      </c>
      <c r="D16" s="388">
        <v>176101.84575499999</v>
      </c>
      <c r="E16" s="385">
        <v>2.7787478729999999</v>
      </c>
      <c r="F16" s="386">
        <v>0.84</v>
      </c>
      <c r="G16" s="386">
        <v>0.21529699999999999</v>
      </c>
      <c r="H16" s="386">
        <v>1.78</v>
      </c>
      <c r="I16" s="384">
        <v>6.1930779999999999</v>
      </c>
      <c r="J16" s="384">
        <v>0.03</v>
      </c>
      <c r="K16" s="303"/>
    </row>
    <row r="17" spans="1:11" s="43" customFormat="1" ht="15" customHeight="1">
      <c r="A17" s="383">
        <v>15</v>
      </c>
      <c r="B17" s="684" t="s">
        <v>1089</v>
      </c>
      <c r="C17" s="388">
        <v>95.92</v>
      </c>
      <c r="D17" s="388">
        <v>141756.802986</v>
      </c>
      <c r="E17" s="385">
        <v>2.2368102570000001</v>
      </c>
      <c r="F17" s="386">
        <v>0.61</v>
      </c>
      <c r="G17" s="386">
        <v>0.12551699999999999</v>
      </c>
      <c r="H17" s="386">
        <v>1.71</v>
      </c>
      <c r="I17" s="384">
        <v>1.4289860000000001</v>
      </c>
      <c r="J17" s="384">
        <v>0.03</v>
      </c>
      <c r="K17" s="303"/>
    </row>
    <row r="18" spans="1:11" s="43" customFormat="1" ht="15" customHeight="1">
      <c r="A18" s="383">
        <v>16</v>
      </c>
      <c r="B18" s="684" t="s">
        <v>1108</v>
      </c>
      <c r="C18" s="388">
        <v>542.73</v>
      </c>
      <c r="D18" s="388">
        <v>123667.14138</v>
      </c>
      <c r="E18" s="385">
        <v>1.951369701</v>
      </c>
      <c r="F18" s="386">
        <v>0.76</v>
      </c>
      <c r="G18" s="386">
        <v>0.219143</v>
      </c>
      <c r="H18" s="386">
        <v>1.61</v>
      </c>
      <c r="I18" s="384">
        <v>-0.44129800000000002</v>
      </c>
      <c r="J18" s="384">
        <v>0.03</v>
      </c>
      <c r="K18" s="303"/>
    </row>
    <row r="19" spans="1:11" s="43" customFormat="1" ht="15" customHeight="1">
      <c r="A19" s="383">
        <v>17</v>
      </c>
      <c r="B19" s="684" t="s">
        <v>1090</v>
      </c>
      <c r="C19" s="388">
        <v>79.569999999999993</v>
      </c>
      <c r="D19" s="388">
        <v>104209.083619</v>
      </c>
      <c r="E19" s="385">
        <v>1.644336936</v>
      </c>
      <c r="F19" s="386">
        <v>1.23</v>
      </c>
      <c r="G19" s="386">
        <v>0.33013100000000001</v>
      </c>
      <c r="H19" s="386">
        <v>2.11</v>
      </c>
      <c r="I19" s="384">
        <v>-3.3517649999999999</v>
      </c>
      <c r="J19" s="384">
        <v>0.04</v>
      </c>
      <c r="K19" s="303"/>
    </row>
    <row r="20" spans="1:11" s="43" customFormat="1" ht="15" customHeight="1">
      <c r="A20" s="383">
        <v>18</v>
      </c>
      <c r="B20" s="684" t="s">
        <v>1091</v>
      </c>
      <c r="C20" s="388">
        <v>88.78</v>
      </c>
      <c r="D20" s="388">
        <v>99094.939656000002</v>
      </c>
      <c r="E20" s="385">
        <v>1.5636397879999999</v>
      </c>
      <c r="F20" s="387">
        <v>0.93</v>
      </c>
      <c r="G20" s="386">
        <v>0.26038</v>
      </c>
      <c r="H20" s="386">
        <v>1.81</v>
      </c>
      <c r="I20" s="384">
        <v>-0.43808999999999998</v>
      </c>
      <c r="J20" s="384">
        <v>0.04</v>
      </c>
      <c r="K20" s="303"/>
    </row>
    <row r="21" spans="1:11" s="43" customFormat="1" ht="15" customHeight="1">
      <c r="A21" s="383">
        <v>19</v>
      </c>
      <c r="B21" s="684" t="s">
        <v>1092</v>
      </c>
      <c r="C21" s="388">
        <v>485.13</v>
      </c>
      <c r="D21" s="388">
        <v>95591.794636999999</v>
      </c>
      <c r="E21" s="385">
        <v>1.5083629300000001</v>
      </c>
      <c r="F21" s="387">
        <v>0.78</v>
      </c>
      <c r="G21" s="386">
        <v>0.18568599999999999</v>
      </c>
      <c r="H21" s="386">
        <v>1.8</v>
      </c>
      <c r="I21" s="384">
        <v>4.2163979999999999</v>
      </c>
      <c r="J21" s="384">
        <v>0.04</v>
      </c>
      <c r="K21" s="303"/>
    </row>
    <row r="22" spans="1:11" s="43" customFormat="1" ht="15" customHeight="1">
      <c r="A22" s="383">
        <v>20</v>
      </c>
      <c r="B22" s="684" t="s">
        <v>1093</v>
      </c>
      <c r="C22" s="388">
        <v>151.04</v>
      </c>
      <c r="D22" s="388">
        <v>94185.704448000004</v>
      </c>
      <c r="E22" s="385">
        <v>1.486175939</v>
      </c>
      <c r="F22" s="387">
        <v>0.72</v>
      </c>
      <c r="G22" s="386">
        <v>0.174431</v>
      </c>
      <c r="H22" s="386">
        <v>1.71</v>
      </c>
      <c r="I22" s="384">
        <v>-5.3084150000000001</v>
      </c>
      <c r="J22" s="384">
        <v>0.03</v>
      </c>
      <c r="K22" s="303"/>
    </row>
    <row r="23" spans="1:11" s="43" customFormat="1" ht="15" customHeight="1">
      <c r="A23" s="383">
        <v>21</v>
      </c>
      <c r="B23" s="684" t="s">
        <v>1094</v>
      </c>
      <c r="C23" s="388">
        <v>288.66000000000003</v>
      </c>
      <c r="D23" s="388">
        <v>85838.474528000006</v>
      </c>
      <c r="E23" s="385">
        <v>1.3544632510000001</v>
      </c>
      <c r="F23" s="387">
        <v>0.95</v>
      </c>
      <c r="G23" s="386">
        <v>0.311585</v>
      </c>
      <c r="H23" s="386">
        <v>1.68</v>
      </c>
      <c r="I23" s="384">
        <v>-2.5986699999999998</v>
      </c>
      <c r="J23" s="384">
        <v>0.05</v>
      </c>
      <c r="K23" s="303"/>
    </row>
    <row r="24" spans="1:11" s="43" customFormat="1" ht="15" customHeight="1">
      <c r="A24" s="383">
        <v>22</v>
      </c>
      <c r="B24" s="684" t="s">
        <v>1095</v>
      </c>
      <c r="C24" s="388">
        <v>1203.3699999999999</v>
      </c>
      <c r="D24" s="388">
        <v>83791.742033999995</v>
      </c>
      <c r="E24" s="385">
        <v>1.322167431</v>
      </c>
      <c r="F24" s="387">
        <v>1.25</v>
      </c>
      <c r="G24" s="386">
        <v>0.22151100000000001</v>
      </c>
      <c r="H24" s="386">
        <v>2.63</v>
      </c>
      <c r="I24" s="384">
        <v>-18.611626999999999</v>
      </c>
      <c r="J24" s="384">
        <v>7.0000000000000007E-2</v>
      </c>
      <c r="K24" s="303"/>
    </row>
    <row r="25" spans="1:11" s="43" customFormat="1" ht="15" customHeight="1">
      <c r="A25" s="383">
        <v>23</v>
      </c>
      <c r="B25" s="684" t="s">
        <v>1096</v>
      </c>
      <c r="C25" s="388">
        <v>239.93</v>
      </c>
      <c r="D25" s="388">
        <v>81401.018477000005</v>
      </c>
      <c r="E25" s="385">
        <v>1.2844437040000001</v>
      </c>
      <c r="F25" s="387">
        <v>0.7</v>
      </c>
      <c r="G25" s="386">
        <v>0.182694</v>
      </c>
      <c r="H25" s="386">
        <v>1.62</v>
      </c>
      <c r="I25" s="384">
        <v>-5.0918929999999998</v>
      </c>
      <c r="J25" s="384">
        <v>0.05</v>
      </c>
      <c r="K25" s="303"/>
    </row>
    <row r="26" spans="1:11" s="43" customFormat="1" ht="15" customHeight="1">
      <c r="A26" s="383">
        <v>24</v>
      </c>
      <c r="B26" s="684" t="s">
        <v>1097</v>
      </c>
      <c r="C26" s="388">
        <v>621.6</v>
      </c>
      <c r="D26" s="388">
        <v>80002.888330999995</v>
      </c>
      <c r="E26" s="385">
        <v>1.2623823160000001</v>
      </c>
      <c r="F26" s="387">
        <v>1.1499999999999999</v>
      </c>
      <c r="G26" s="386">
        <v>0.31575900000000001</v>
      </c>
      <c r="H26" s="386">
        <v>2.0099999999999998</v>
      </c>
      <c r="I26" s="384">
        <v>-5.43675</v>
      </c>
      <c r="J26" s="384">
        <v>0.04</v>
      </c>
      <c r="K26" s="303"/>
    </row>
    <row r="27" spans="1:11" s="43" customFormat="1" ht="15" customHeight="1">
      <c r="A27" s="383">
        <v>25</v>
      </c>
      <c r="B27" s="684" t="s">
        <v>1098</v>
      </c>
      <c r="C27" s="388">
        <v>6975.45</v>
      </c>
      <c r="D27" s="388">
        <v>70683.660340000002</v>
      </c>
      <c r="E27" s="385">
        <v>1.1153322670000001</v>
      </c>
      <c r="F27" s="387">
        <v>0.67</v>
      </c>
      <c r="G27" s="386">
        <v>5.9420000000000001E-2</v>
      </c>
      <c r="H27" s="386">
        <v>2.7</v>
      </c>
      <c r="I27" s="384">
        <v>11.753579999999999</v>
      </c>
      <c r="J27" s="384">
        <v>0.05</v>
      </c>
      <c r="K27" s="303"/>
    </row>
    <row r="28" spans="1:11" s="43" customFormat="1" ht="15" customHeight="1">
      <c r="A28" s="383">
        <v>26</v>
      </c>
      <c r="B28" s="684" t="s">
        <v>1099</v>
      </c>
      <c r="C28" s="388">
        <v>96.42</v>
      </c>
      <c r="D28" s="388">
        <v>68348.020067000005</v>
      </c>
      <c r="E28" s="385">
        <v>1.07847771</v>
      </c>
      <c r="F28" s="387">
        <v>0.31</v>
      </c>
      <c r="G28" s="386">
        <v>7.1110000000000007E-2</v>
      </c>
      <c r="H28" s="386">
        <v>1.1499999999999999</v>
      </c>
      <c r="I28" s="384">
        <v>0.82675500000000002</v>
      </c>
      <c r="J28" s="384">
        <v>0.06</v>
      </c>
      <c r="K28" s="303"/>
    </row>
    <row r="29" spans="1:11" s="43" customFormat="1" ht="15" customHeight="1">
      <c r="A29" s="383">
        <v>27</v>
      </c>
      <c r="B29" s="684" t="s">
        <v>249</v>
      </c>
      <c r="C29" s="388">
        <v>9696.67</v>
      </c>
      <c r="D29" s="388">
        <v>60484.893508000001</v>
      </c>
      <c r="E29" s="385">
        <v>0.95440379099999995</v>
      </c>
      <c r="F29" s="387">
        <v>0.82</v>
      </c>
      <c r="G29" s="386">
        <v>0.195241</v>
      </c>
      <c r="H29" s="386">
        <v>1.82</v>
      </c>
      <c r="I29" s="384">
        <v>-4.0693289999999998</v>
      </c>
      <c r="J29" s="384">
        <v>0.05</v>
      </c>
      <c r="K29" s="303"/>
    </row>
    <row r="30" spans="1:11" s="43" customFormat="1" ht="15" customHeight="1">
      <c r="A30" s="383">
        <v>28</v>
      </c>
      <c r="B30" s="684" t="s">
        <v>1100</v>
      </c>
      <c r="C30" s="388">
        <v>774.16</v>
      </c>
      <c r="D30" s="388">
        <v>53343.941071000001</v>
      </c>
      <c r="E30" s="385">
        <v>0.84172520799999995</v>
      </c>
      <c r="F30" s="387">
        <v>1.52</v>
      </c>
      <c r="G30" s="386">
        <v>0.34709000000000001</v>
      </c>
      <c r="H30" s="386">
        <v>2.5499999999999998</v>
      </c>
      <c r="I30" s="384">
        <v>-22.494627000000001</v>
      </c>
      <c r="J30" s="384">
        <v>0.04</v>
      </c>
      <c r="K30" s="303"/>
    </row>
    <row r="31" spans="1:11" s="43" customFormat="1" ht="15" customHeight="1">
      <c r="A31" s="383">
        <v>29</v>
      </c>
      <c r="B31" s="684" t="s">
        <v>1101</v>
      </c>
      <c r="C31" s="388">
        <v>289.37</v>
      </c>
      <c r="D31" s="388">
        <v>42230.872314</v>
      </c>
      <c r="E31" s="385">
        <v>0.66636977100000006</v>
      </c>
      <c r="F31" s="387">
        <v>0.65</v>
      </c>
      <c r="G31" s="386">
        <v>0.16920399999999999</v>
      </c>
      <c r="H31" s="386">
        <v>1.55</v>
      </c>
      <c r="I31" s="384">
        <v>-12.58827</v>
      </c>
      <c r="J31" s="384">
        <v>0.05</v>
      </c>
      <c r="K31" s="303"/>
    </row>
    <row r="32" spans="1:11" s="43" customFormat="1" ht="37.5" customHeight="1">
      <c r="A32" s="383">
        <v>30</v>
      </c>
      <c r="B32" s="684" t="s">
        <v>1102</v>
      </c>
      <c r="C32" s="388">
        <v>79.569999999999993</v>
      </c>
      <c r="D32" s="388">
        <v>104209.083619</v>
      </c>
      <c r="E32" s="385">
        <v>1.6443369360813909</v>
      </c>
      <c r="F32" s="387">
        <v>1.23</v>
      </c>
      <c r="G32" s="386">
        <v>0.33013100000000001</v>
      </c>
      <c r="H32" s="386">
        <v>2.11</v>
      </c>
      <c r="I32" s="384">
        <v>-3.3517649999999999</v>
      </c>
      <c r="J32" s="384">
        <v>0.04</v>
      </c>
      <c r="K32" s="303"/>
    </row>
    <row r="33" spans="1:10" s="43" customFormat="1" ht="34.5" customHeight="1">
      <c r="A33" s="948" t="s">
        <v>220</v>
      </c>
      <c r="B33" s="949"/>
      <c r="C33" s="949"/>
      <c r="D33" s="949"/>
      <c r="E33" s="949"/>
      <c r="F33" s="949"/>
      <c r="G33" s="949"/>
      <c r="H33" s="949"/>
      <c r="I33" s="949"/>
      <c r="J33" s="950"/>
    </row>
    <row r="34" spans="1:10" s="43" customFormat="1" ht="20.25" customHeight="1">
      <c r="A34" s="948" t="s">
        <v>221</v>
      </c>
      <c r="B34" s="949"/>
      <c r="C34" s="949"/>
      <c r="D34" s="949"/>
      <c r="E34" s="949"/>
      <c r="F34" s="949"/>
      <c r="G34" s="949"/>
      <c r="H34" s="949"/>
      <c r="I34" s="949"/>
      <c r="J34" s="950"/>
    </row>
    <row r="35" spans="1:10" s="43" customFormat="1" ht="48.75" customHeight="1">
      <c r="A35" s="948" t="s">
        <v>222</v>
      </c>
      <c r="B35" s="949"/>
      <c r="C35" s="949"/>
      <c r="D35" s="949"/>
      <c r="E35" s="949"/>
      <c r="F35" s="949"/>
      <c r="G35" s="949"/>
      <c r="H35" s="949"/>
      <c r="I35" s="949"/>
      <c r="J35" s="950"/>
    </row>
    <row r="36" spans="1:10" s="43" customFormat="1" ht="37.5" customHeight="1">
      <c r="A36" s="948" t="s">
        <v>601</v>
      </c>
      <c r="B36" s="949"/>
      <c r="C36" s="949"/>
      <c r="D36" s="949"/>
      <c r="E36" s="949"/>
      <c r="F36" s="949"/>
      <c r="G36" s="949"/>
      <c r="H36" s="949"/>
      <c r="I36" s="949"/>
      <c r="J36" s="950"/>
    </row>
    <row r="37" spans="1:10" s="43" customFormat="1" ht="13.5" customHeight="1">
      <c r="A37" s="945" t="s">
        <v>209</v>
      </c>
      <c r="B37" s="946"/>
      <c r="C37" s="946"/>
      <c r="D37" s="946"/>
      <c r="E37" s="946"/>
      <c r="F37" s="946"/>
      <c r="G37" s="946"/>
      <c r="H37" s="946"/>
      <c r="I37" s="946"/>
      <c r="J37" s="947"/>
    </row>
    <row r="38" spans="1:10" s="43" customFormat="1" ht="27.6" customHeight="1"/>
  </sheetData>
  <mergeCells count="6">
    <mergeCell ref="A37:J37"/>
    <mergeCell ref="A1:K1"/>
    <mergeCell ref="A33:J33"/>
    <mergeCell ref="A34:J34"/>
    <mergeCell ref="A35:J35"/>
    <mergeCell ref="A36:J3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10" zoomScaleNormal="100" workbookViewId="0">
      <selection activeCell="K10" sqref="K10"/>
    </sheetView>
  </sheetViews>
  <sheetFormatPr defaultRowHeight="12.75"/>
  <cols>
    <col min="1" max="1" width="6.42578125" style="313" bestFit="1" customWidth="1"/>
    <col min="2" max="2" width="20.7109375" style="313" bestFit="1" customWidth="1"/>
    <col min="3" max="3" width="14.7109375" style="313" bestFit="1" customWidth="1"/>
    <col min="4" max="4" width="13.85546875" style="313" bestFit="1" customWidth="1"/>
    <col min="5" max="5" width="7.7109375" style="313" bestFit="1" customWidth="1"/>
    <col min="6" max="7" width="6" style="313" bestFit="1" customWidth="1"/>
    <col min="8" max="8" width="9.7109375" style="313" bestFit="1" customWidth="1"/>
    <col min="9" max="9" width="10.7109375" style="313" bestFit="1" customWidth="1"/>
    <col min="10" max="10" width="10" style="313" bestFit="1" customWidth="1"/>
    <col min="11" max="11" width="30.42578125" style="313" bestFit="1" customWidth="1"/>
    <col min="12" max="12" width="4.7109375" style="313" bestFit="1" customWidth="1"/>
    <col min="13" max="16384" width="9.140625" style="313"/>
  </cols>
  <sheetData>
    <row r="1" spans="1:11" ht="17.25" customHeight="1">
      <c r="A1" s="957" t="s">
        <v>1034</v>
      </c>
      <c r="B1" s="957"/>
      <c r="C1" s="957"/>
      <c r="D1" s="957"/>
      <c r="E1" s="957"/>
      <c r="F1" s="957"/>
      <c r="G1" s="957"/>
      <c r="H1" s="957"/>
      <c r="I1" s="957"/>
      <c r="J1" s="957"/>
      <c r="K1" s="957"/>
    </row>
    <row r="2" spans="1:11" s="424" customFormat="1" ht="58.5" customHeight="1">
      <c r="A2" s="422" t="s">
        <v>223</v>
      </c>
      <c r="B2" s="422" t="s">
        <v>213</v>
      </c>
      <c r="C2" s="423" t="s">
        <v>604</v>
      </c>
      <c r="D2" s="423" t="s">
        <v>603</v>
      </c>
      <c r="E2" s="422" t="s">
        <v>214</v>
      </c>
      <c r="F2" s="422" t="s">
        <v>215</v>
      </c>
      <c r="G2" s="422" t="s">
        <v>216</v>
      </c>
      <c r="H2" s="423" t="s">
        <v>217</v>
      </c>
      <c r="I2" s="423" t="s">
        <v>218</v>
      </c>
      <c r="J2" s="423" t="s">
        <v>219</v>
      </c>
    </row>
    <row r="3" spans="1:11" s="424" customFormat="1" ht="16.5" customHeight="1">
      <c r="A3" s="425">
        <v>1</v>
      </c>
      <c r="B3" s="426" t="s">
        <v>224</v>
      </c>
      <c r="C3" s="427">
        <v>6339.4431199999999</v>
      </c>
      <c r="D3" s="428">
        <v>777693.72</v>
      </c>
      <c r="E3" s="429">
        <v>10.56</v>
      </c>
      <c r="F3" s="429">
        <v>1.01</v>
      </c>
      <c r="G3" s="429">
        <v>0.38</v>
      </c>
      <c r="H3" s="429">
        <v>2.11</v>
      </c>
      <c r="I3" s="429">
        <v>-5.16</v>
      </c>
      <c r="J3" s="429">
        <v>0.02</v>
      </c>
    </row>
    <row r="4" spans="1:11" s="424" customFormat="1" ht="15" customHeight="1">
      <c r="A4" s="425">
        <v>2</v>
      </c>
      <c r="B4" s="426" t="s">
        <v>225</v>
      </c>
      <c r="C4" s="427">
        <v>553.74518899999998</v>
      </c>
      <c r="D4" s="428">
        <v>653366.43999999994</v>
      </c>
      <c r="E4" s="429">
        <v>8.8699999999999992</v>
      </c>
      <c r="F4" s="429">
        <v>1.1299999999999999</v>
      </c>
      <c r="G4" s="429">
        <v>0.51</v>
      </c>
      <c r="H4" s="429">
        <v>0.98</v>
      </c>
      <c r="I4" s="429">
        <v>-5.64</v>
      </c>
      <c r="J4" s="429">
        <v>0.02</v>
      </c>
    </row>
    <row r="5" spans="1:11" s="424" customFormat="1" ht="15" customHeight="1">
      <c r="A5" s="425">
        <v>3</v>
      </c>
      <c r="B5" s="426" t="s">
        <v>226</v>
      </c>
      <c r="C5" s="427">
        <v>2130.6358814999999</v>
      </c>
      <c r="D5" s="428">
        <v>634931.84</v>
      </c>
      <c r="E5" s="429">
        <v>8.6199999999999992</v>
      </c>
      <c r="F5" s="429">
        <v>0.71</v>
      </c>
      <c r="G5" s="429">
        <v>0.27</v>
      </c>
      <c r="H5" s="429">
        <v>1.22</v>
      </c>
      <c r="I5" s="429">
        <v>2.69</v>
      </c>
      <c r="J5" s="429">
        <v>0.02</v>
      </c>
    </row>
    <row r="6" spans="1:11" s="424" customFormat="1" ht="21.75" customHeight="1">
      <c r="A6" s="425">
        <v>4</v>
      </c>
      <c r="B6" s="426" t="s">
        <v>227</v>
      </c>
      <c r="C6" s="427">
        <v>1386.691288</v>
      </c>
      <c r="D6" s="428">
        <v>495291.46</v>
      </c>
      <c r="E6" s="429">
        <v>6.72</v>
      </c>
      <c r="F6" s="429">
        <v>1.45</v>
      </c>
      <c r="G6" s="429">
        <v>0.51</v>
      </c>
      <c r="H6" s="429">
        <v>1.06</v>
      </c>
      <c r="I6" s="429">
        <v>-10.93</v>
      </c>
      <c r="J6" s="429">
        <v>0.03</v>
      </c>
    </row>
    <row r="7" spans="1:11" s="424" customFormat="1" ht="25.5" customHeight="1">
      <c r="A7" s="425">
        <v>5</v>
      </c>
      <c r="B7" s="426" t="s">
        <v>1032</v>
      </c>
      <c r="C7" s="427">
        <v>360.9705098</v>
      </c>
      <c r="D7" s="428">
        <v>482455.13</v>
      </c>
      <c r="E7" s="429">
        <v>6.55</v>
      </c>
      <c r="F7" s="429">
        <v>1.35</v>
      </c>
      <c r="G7" s="429">
        <v>0.57999999999999996</v>
      </c>
      <c r="H7" s="429">
        <v>1.53</v>
      </c>
      <c r="I7" s="429">
        <v>-6.03</v>
      </c>
      <c r="J7" s="429">
        <v>0.02</v>
      </c>
    </row>
    <row r="8" spans="1:11" s="424" customFormat="1" ht="27" customHeight="1">
      <c r="A8" s="425">
        <v>6</v>
      </c>
      <c r="B8" s="426" t="s">
        <v>1033</v>
      </c>
      <c r="C8" s="427">
        <v>369.90513729999998</v>
      </c>
      <c r="D8" s="428">
        <v>365526.2</v>
      </c>
      <c r="E8" s="429">
        <v>4.96</v>
      </c>
      <c r="F8" s="429">
        <v>0.62</v>
      </c>
      <c r="G8" s="429">
        <v>0.21</v>
      </c>
      <c r="H8" s="429">
        <v>0.82</v>
      </c>
      <c r="I8" s="429">
        <v>3.87</v>
      </c>
      <c r="J8" s="429">
        <v>0.02</v>
      </c>
    </row>
    <row r="9" spans="1:11" s="424" customFormat="1" ht="18" customHeight="1">
      <c r="A9" s="425">
        <v>7</v>
      </c>
      <c r="B9" s="426" t="s">
        <v>228</v>
      </c>
      <c r="C9" s="427">
        <v>991.51188749999994</v>
      </c>
      <c r="D9" s="428">
        <v>287896.58</v>
      </c>
      <c r="E9" s="429">
        <v>3.91</v>
      </c>
      <c r="F9" s="429">
        <v>1.08</v>
      </c>
      <c r="G9" s="429">
        <v>0.39</v>
      </c>
      <c r="H9" s="429">
        <v>1.91</v>
      </c>
      <c r="I9" s="429">
        <v>-3.41</v>
      </c>
      <c r="J9" s="429">
        <v>0.02</v>
      </c>
    </row>
    <row r="10" spans="1:11" s="424" customFormat="1" ht="16.5" customHeight="1">
      <c r="A10" s="425">
        <v>8</v>
      </c>
      <c r="B10" s="426" t="s">
        <v>231</v>
      </c>
      <c r="C10" s="427">
        <v>280.93120199999998</v>
      </c>
      <c r="D10" s="428">
        <v>213182.54</v>
      </c>
      <c r="E10" s="429">
        <v>2.89</v>
      </c>
      <c r="F10" s="429">
        <v>1.1100000000000001</v>
      </c>
      <c r="G10" s="429">
        <v>0.44</v>
      </c>
      <c r="H10" s="429">
        <v>1.69</v>
      </c>
      <c r="I10" s="429">
        <v>-0.11</v>
      </c>
      <c r="J10" s="429">
        <v>0.03</v>
      </c>
    </row>
    <row r="11" spans="1:11" s="424" customFormat="1" ht="15" customHeight="1">
      <c r="A11" s="425">
        <v>9</v>
      </c>
      <c r="B11" s="426" t="s">
        <v>229</v>
      </c>
      <c r="C11" s="427">
        <v>234.95912619999999</v>
      </c>
      <c r="D11" s="428">
        <v>206921.22</v>
      </c>
      <c r="E11" s="429">
        <v>2.81</v>
      </c>
      <c r="F11" s="429">
        <v>0.37</v>
      </c>
      <c r="G11" s="429">
        <v>0.08</v>
      </c>
      <c r="H11" s="429">
        <v>0.68</v>
      </c>
      <c r="I11" s="429">
        <v>-3.16</v>
      </c>
      <c r="J11" s="429">
        <v>0.02</v>
      </c>
    </row>
    <row r="12" spans="1:11" s="424" customFormat="1" ht="15" customHeight="1">
      <c r="A12" s="425">
        <v>10</v>
      </c>
      <c r="B12" s="426" t="s">
        <v>230</v>
      </c>
      <c r="C12" s="427">
        <v>1232.0326302000001</v>
      </c>
      <c r="D12" s="428">
        <v>193449.45</v>
      </c>
      <c r="E12" s="429">
        <v>2.63</v>
      </c>
      <c r="F12" s="429">
        <v>0.84</v>
      </c>
      <c r="G12" s="429">
        <v>0.25</v>
      </c>
      <c r="H12" s="429">
        <v>1.54</v>
      </c>
      <c r="I12" s="429">
        <v>-0.92</v>
      </c>
      <c r="J12" s="429">
        <v>0.03</v>
      </c>
    </row>
    <row r="13" spans="1:11" s="424" customFormat="1" ht="15" customHeight="1">
      <c r="A13" s="425">
        <v>11</v>
      </c>
      <c r="B13" s="426" t="s">
        <v>232</v>
      </c>
      <c r="C13" s="427">
        <v>120.718869</v>
      </c>
      <c r="D13" s="428">
        <v>185834.02</v>
      </c>
      <c r="E13" s="429">
        <v>2.52</v>
      </c>
      <c r="F13" s="429">
        <v>1.3</v>
      </c>
      <c r="G13" s="429">
        <v>0.38</v>
      </c>
      <c r="H13" s="429">
        <v>1.91</v>
      </c>
      <c r="I13" s="429">
        <v>-5.45</v>
      </c>
      <c r="J13" s="429">
        <v>0.02</v>
      </c>
    </row>
    <row r="14" spans="1:11" s="424" customFormat="1" ht="15" customHeight="1">
      <c r="A14" s="425">
        <v>12</v>
      </c>
      <c r="B14" s="426" t="s">
        <v>234</v>
      </c>
      <c r="C14" s="427">
        <v>892.46115339999994</v>
      </c>
      <c r="D14" s="428">
        <v>176739.88</v>
      </c>
      <c r="E14" s="429">
        <v>2.4</v>
      </c>
      <c r="F14" s="429">
        <v>1.46</v>
      </c>
      <c r="G14" s="429">
        <v>0.44</v>
      </c>
      <c r="H14" s="429">
        <v>1.72</v>
      </c>
      <c r="I14" s="429">
        <v>-8.2799999999999994</v>
      </c>
      <c r="J14" s="429">
        <v>0.02</v>
      </c>
    </row>
    <row r="15" spans="1:11" s="424" customFormat="1" ht="15" customHeight="1">
      <c r="A15" s="425">
        <v>13</v>
      </c>
      <c r="B15" s="426" t="s">
        <v>235</v>
      </c>
      <c r="C15" s="427">
        <v>2746.0136339999999</v>
      </c>
      <c r="D15" s="428">
        <v>171981.46</v>
      </c>
      <c r="E15" s="429">
        <v>2.33</v>
      </c>
      <c r="F15" s="429">
        <v>0.86</v>
      </c>
      <c r="G15" s="429">
        <v>0.22</v>
      </c>
      <c r="H15" s="429">
        <v>1.92</v>
      </c>
      <c r="I15" s="429">
        <v>6.26</v>
      </c>
      <c r="J15" s="429">
        <v>0.03</v>
      </c>
    </row>
    <row r="16" spans="1:11" s="424" customFormat="1" ht="15" customHeight="1">
      <c r="A16" s="425">
        <v>14</v>
      </c>
      <c r="B16" s="426" t="s">
        <v>233</v>
      </c>
      <c r="C16" s="427">
        <v>613.2598898</v>
      </c>
      <c r="D16" s="428">
        <v>168875.22</v>
      </c>
      <c r="E16" s="429">
        <v>2.29</v>
      </c>
      <c r="F16" s="429">
        <v>1.3</v>
      </c>
      <c r="G16" s="429">
        <v>0.44</v>
      </c>
      <c r="H16" s="429">
        <v>1.07</v>
      </c>
      <c r="I16" s="429">
        <v>-11.64</v>
      </c>
      <c r="J16" s="429">
        <v>0.02</v>
      </c>
    </row>
    <row r="17" spans="1:10" s="424" customFormat="1" ht="15" customHeight="1">
      <c r="A17" s="425">
        <v>15</v>
      </c>
      <c r="B17" s="426" t="s">
        <v>236</v>
      </c>
      <c r="C17" s="427">
        <v>95.919779000000005</v>
      </c>
      <c r="D17" s="428">
        <v>141722.96</v>
      </c>
      <c r="E17" s="429">
        <v>1.92</v>
      </c>
      <c r="F17" s="429">
        <v>0.61</v>
      </c>
      <c r="G17" s="429">
        <v>0.12</v>
      </c>
      <c r="H17" s="429">
        <v>1.21</v>
      </c>
      <c r="I17" s="429">
        <v>1.4</v>
      </c>
      <c r="J17" s="429">
        <v>0.02</v>
      </c>
    </row>
    <row r="18" spans="1:10" s="424" customFormat="1" ht="20.25" customHeight="1">
      <c r="A18" s="425">
        <v>16</v>
      </c>
      <c r="B18" s="426" t="s">
        <v>237</v>
      </c>
      <c r="C18" s="427">
        <v>542.73301919999994</v>
      </c>
      <c r="D18" s="428">
        <v>123596.59</v>
      </c>
      <c r="E18" s="429">
        <v>1.68</v>
      </c>
      <c r="F18" s="429">
        <v>0.79</v>
      </c>
      <c r="G18" s="429">
        <v>0.23</v>
      </c>
      <c r="H18" s="429">
        <v>1.38</v>
      </c>
      <c r="I18" s="429">
        <v>-0.45</v>
      </c>
      <c r="J18" s="429">
        <v>0.02</v>
      </c>
    </row>
    <row r="19" spans="1:10" s="424" customFormat="1" ht="15" customHeight="1">
      <c r="A19" s="425">
        <v>17</v>
      </c>
      <c r="B19" s="426" t="s">
        <v>238</v>
      </c>
      <c r="C19" s="427">
        <v>79.568721999999994</v>
      </c>
      <c r="D19" s="428">
        <v>104238.1</v>
      </c>
      <c r="E19" s="429">
        <v>1.41</v>
      </c>
      <c r="F19" s="429">
        <v>1.27</v>
      </c>
      <c r="G19" s="429">
        <v>0.33</v>
      </c>
      <c r="H19" s="429">
        <v>2.0299999999999998</v>
      </c>
      <c r="I19" s="429">
        <v>-3.28</v>
      </c>
      <c r="J19" s="429">
        <v>0.03</v>
      </c>
    </row>
    <row r="20" spans="1:10" s="424" customFormat="1" ht="15" customHeight="1">
      <c r="A20" s="425">
        <v>18</v>
      </c>
      <c r="B20" s="426" t="s">
        <v>242</v>
      </c>
      <c r="C20" s="427">
        <v>88.778616</v>
      </c>
      <c r="D20" s="427">
        <v>99119.99</v>
      </c>
      <c r="E20" s="429">
        <v>1.35</v>
      </c>
      <c r="F20" s="429">
        <v>0.96</v>
      </c>
      <c r="G20" s="429">
        <v>0.26</v>
      </c>
      <c r="H20" s="429">
        <v>1.92</v>
      </c>
      <c r="I20" s="429">
        <v>-0.34</v>
      </c>
      <c r="J20" s="429">
        <v>0.03</v>
      </c>
    </row>
    <row r="21" spans="1:10" s="424" customFormat="1" ht="18" customHeight="1">
      <c r="A21" s="425">
        <v>19</v>
      </c>
      <c r="B21" s="426" t="s">
        <v>244</v>
      </c>
      <c r="C21" s="427">
        <v>484.85718550000001</v>
      </c>
      <c r="D21" s="427">
        <v>95665.04</v>
      </c>
      <c r="E21" s="429">
        <v>1.3</v>
      </c>
      <c r="F21" s="429">
        <v>0.81</v>
      </c>
      <c r="G21" s="429">
        <v>0.19</v>
      </c>
      <c r="H21" s="429">
        <v>1.94</v>
      </c>
      <c r="I21" s="429">
        <v>4.3</v>
      </c>
      <c r="J21" s="429">
        <v>0.03</v>
      </c>
    </row>
    <row r="22" spans="1:10" s="424" customFormat="1" ht="15" customHeight="1">
      <c r="A22" s="425">
        <v>20</v>
      </c>
      <c r="B22" s="426" t="s">
        <v>241</v>
      </c>
      <c r="C22" s="427">
        <v>1095.9426980000001</v>
      </c>
      <c r="D22" s="427">
        <v>94282.58</v>
      </c>
      <c r="E22" s="429">
        <v>1.28</v>
      </c>
      <c r="F22" s="429">
        <v>0.9</v>
      </c>
      <c r="G22" s="429">
        <v>0.24</v>
      </c>
      <c r="H22" s="429">
        <v>1.18</v>
      </c>
      <c r="I22" s="429">
        <v>-1.47</v>
      </c>
      <c r="J22" s="429">
        <v>0.02</v>
      </c>
    </row>
    <row r="23" spans="1:10" s="424" customFormat="1" ht="15" customHeight="1">
      <c r="A23" s="425">
        <v>21</v>
      </c>
      <c r="B23" s="426" t="s">
        <v>240</v>
      </c>
      <c r="C23" s="427">
        <v>151.04003</v>
      </c>
      <c r="D23" s="427">
        <v>93941.82</v>
      </c>
      <c r="E23" s="429">
        <v>1.28</v>
      </c>
      <c r="F23" s="429">
        <v>0.76</v>
      </c>
      <c r="G23" s="429">
        <v>0.18</v>
      </c>
      <c r="H23" s="429">
        <v>2.48</v>
      </c>
      <c r="I23" s="429">
        <v>-5.54</v>
      </c>
      <c r="J23" s="429">
        <v>0.02</v>
      </c>
    </row>
    <row r="24" spans="1:10" s="424" customFormat="1" ht="16.5" customHeight="1">
      <c r="A24" s="425">
        <v>22</v>
      </c>
      <c r="B24" s="426" t="s">
        <v>245</v>
      </c>
      <c r="C24" s="427">
        <v>288.65956599999998</v>
      </c>
      <c r="D24" s="427">
        <v>85832.92</v>
      </c>
      <c r="E24" s="429">
        <v>1.17</v>
      </c>
      <c r="F24" s="429">
        <v>0.98</v>
      </c>
      <c r="G24" s="429">
        <v>0.32</v>
      </c>
      <c r="H24" s="429">
        <v>1.51</v>
      </c>
      <c r="I24" s="429">
        <v>-2.65</v>
      </c>
      <c r="J24" s="429">
        <v>0.03</v>
      </c>
    </row>
    <row r="25" spans="1:10" s="424" customFormat="1" ht="15" customHeight="1">
      <c r="A25" s="425">
        <v>23</v>
      </c>
      <c r="B25" s="426" t="s">
        <v>239</v>
      </c>
      <c r="C25" s="427">
        <v>1202.970241</v>
      </c>
      <c r="D25" s="427">
        <v>83760.41</v>
      </c>
      <c r="E25" s="429">
        <v>1.1399999999999999</v>
      </c>
      <c r="F25" s="429">
        <v>1.4</v>
      </c>
      <c r="G25" s="429">
        <v>0.27</v>
      </c>
      <c r="H25" s="429">
        <v>2.15</v>
      </c>
      <c r="I25" s="429">
        <v>-18.600000000000001</v>
      </c>
      <c r="J25" s="429">
        <v>0.03</v>
      </c>
    </row>
    <row r="26" spans="1:10" s="424" customFormat="1" ht="15" customHeight="1">
      <c r="A26" s="425">
        <v>24</v>
      </c>
      <c r="B26" s="426" t="s">
        <v>256</v>
      </c>
      <c r="C26" s="427">
        <v>664.061553</v>
      </c>
      <c r="D26" s="427">
        <v>82225.429999999993</v>
      </c>
      <c r="E26" s="429">
        <v>1.1200000000000001</v>
      </c>
      <c r="F26" s="429">
        <v>1.82</v>
      </c>
      <c r="G26" s="429">
        <v>0.3</v>
      </c>
      <c r="H26" s="429">
        <v>2.35</v>
      </c>
      <c r="I26" s="429">
        <v>-5.19</v>
      </c>
      <c r="J26" s="429">
        <v>0.03</v>
      </c>
    </row>
    <row r="27" spans="1:10" s="424" customFormat="1" ht="27" customHeight="1">
      <c r="A27" s="425">
        <v>25</v>
      </c>
      <c r="B27" s="426" t="s">
        <v>243</v>
      </c>
      <c r="C27" s="427">
        <v>239.93349699999999</v>
      </c>
      <c r="D27" s="427">
        <v>81366.25</v>
      </c>
      <c r="E27" s="429">
        <v>1.1000000000000001</v>
      </c>
      <c r="F27" s="429">
        <v>0.76</v>
      </c>
      <c r="G27" s="429">
        <v>0.2</v>
      </c>
      <c r="H27" s="429">
        <v>1.52</v>
      </c>
      <c r="I27" s="429">
        <v>-5.21</v>
      </c>
      <c r="J27" s="429">
        <v>0.02</v>
      </c>
    </row>
    <row r="28" spans="1:10" s="424" customFormat="1" ht="27" customHeight="1">
      <c r="A28" s="425">
        <v>26</v>
      </c>
      <c r="B28" s="426" t="s">
        <v>246</v>
      </c>
      <c r="C28" s="427">
        <v>621.596272</v>
      </c>
      <c r="D28" s="427">
        <v>79978.929999999993</v>
      </c>
      <c r="E28" s="429">
        <v>1.0900000000000001</v>
      </c>
      <c r="F28" s="429">
        <v>1.19</v>
      </c>
      <c r="G28" s="429">
        <v>0.33</v>
      </c>
      <c r="H28" s="429">
        <v>2.15</v>
      </c>
      <c r="I28" s="429">
        <v>-5.51</v>
      </c>
      <c r="J28" s="429">
        <v>0.02</v>
      </c>
    </row>
    <row r="29" spans="1:10" s="424" customFormat="1" ht="27" customHeight="1">
      <c r="A29" s="425">
        <v>27</v>
      </c>
      <c r="B29" s="426" t="s">
        <v>253</v>
      </c>
      <c r="C29" s="427">
        <v>6975.4528639999999</v>
      </c>
      <c r="D29" s="427">
        <v>70666.570000000007</v>
      </c>
      <c r="E29" s="429">
        <v>0.96</v>
      </c>
      <c r="F29" s="429">
        <v>0.75</v>
      </c>
      <c r="G29" s="429">
        <v>0.16</v>
      </c>
      <c r="H29" s="429">
        <v>1.63</v>
      </c>
      <c r="I29" s="429">
        <v>11.73</v>
      </c>
      <c r="J29" s="429">
        <v>0.03</v>
      </c>
    </row>
    <row r="30" spans="1:10" s="424" customFormat="1" ht="15" customHeight="1">
      <c r="A30" s="425">
        <v>28</v>
      </c>
      <c r="B30" s="426" t="s">
        <v>248</v>
      </c>
      <c r="C30" s="427">
        <v>96.415716000000003</v>
      </c>
      <c r="D30" s="427">
        <v>68324.45</v>
      </c>
      <c r="E30" s="429">
        <v>0.93</v>
      </c>
      <c r="F30" s="429">
        <v>0.32</v>
      </c>
      <c r="G30" s="429">
        <v>7.0000000000000007E-2</v>
      </c>
      <c r="H30" s="429">
        <v>0.9</v>
      </c>
      <c r="I30" s="429">
        <v>0.8</v>
      </c>
      <c r="J30" s="429">
        <v>0.03</v>
      </c>
    </row>
    <row r="31" spans="1:10" s="424" customFormat="1" ht="18" customHeight="1">
      <c r="A31" s="425">
        <v>29</v>
      </c>
      <c r="B31" s="426" t="s">
        <v>254</v>
      </c>
      <c r="C31" s="427">
        <v>131.6209202</v>
      </c>
      <c r="D31" s="427">
        <v>63455.83</v>
      </c>
      <c r="E31" s="429">
        <v>0.86</v>
      </c>
      <c r="F31" s="429">
        <v>0.9</v>
      </c>
      <c r="G31" s="429">
        <v>0.27</v>
      </c>
      <c r="H31" s="429">
        <v>1.93</v>
      </c>
      <c r="I31" s="429">
        <v>-3.41</v>
      </c>
      <c r="J31" s="429">
        <v>0.03</v>
      </c>
    </row>
    <row r="32" spans="1:10" s="424" customFormat="1" ht="29.25" customHeight="1">
      <c r="A32" s="425">
        <v>30</v>
      </c>
      <c r="B32" s="426" t="s">
        <v>250</v>
      </c>
      <c r="C32" s="427">
        <v>2023.1321129999999</v>
      </c>
      <c r="D32" s="427">
        <v>63358.02</v>
      </c>
      <c r="E32" s="429">
        <v>0.86</v>
      </c>
      <c r="F32" s="429">
        <v>0.66</v>
      </c>
      <c r="G32" s="429">
        <v>0.22</v>
      </c>
      <c r="H32" s="429">
        <v>1.23</v>
      </c>
      <c r="I32" s="429">
        <v>0.05</v>
      </c>
      <c r="J32" s="429">
        <v>0.02</v>
      </c>
    </row>
    <row r="33" spans="1:10" s="424" customFormat="1" ht="15" customHeight="1">
      <c r="A33" s="425">
        <v>31</v>
      </c>
      <c r="B33" s="426" t="s">
        <v>255</v>
      </c>
      <c r="C33" s="427">
        <v>53.093716000000001</v>
      </c>
      <c r="D33" s="427">
        <v>62168.07</v>
      </c>
      <c r="E33" s="429">
        <v>0.84</v>
      </c>
      <c r="F33" s="429">
        <v>0.63</v>
      </c>
      <c r="G33" s="429">
        <v>0.15</v>
      </c>
      <c r="H33" s="429">
        <v>1.97</v>
      </c>
      <c r="I33" s="429">
        <v>-5.27</v>
      </c>
      <c r="J33" s="429">
        <v>0.02</v>
      </c>
    </row>
    <row r="34" spans="1:10" s="424" customFormat="1" ht="22.5" customHeight="1">
      <c r="A34" s="425">
        <v>32</v>
      </c>
      <c r="B34" s="426" t="s">
        <v>249</v>
      </c>
      <c r="C34" s="427">
        <v>9696.6661339999991</v>
      </c>
      <c r="D34" s="427">
        <v>60461.14</v>
      </c>
      <c r="E34" s="429">
        <v>0.82</v>
      </c>
      <c r="F34" s="429">
        <v>0.88</v>
      </c>
      <c r="G34" s="429">
        <v>0.22</v>
      </c>
      <c r="H34" s="429">
        <v>1.85</v>
      </c>
      <c r="I34" s="429">
        <v>-4.07</v>
      </c>
      <c r="J34" s="429">
        <v>0.04</v>
      </c>
    </row>
    <row r="35" spans="1:10" s="424" customFormat="1" ht="15" customHeight="1">
      <c r="A35" s="425">
        <v>33</v>
      </c>
      <c r="B35" s="426" t="s">
        <v>252</v>
      </c>
      <c r="C35" s="427">
        <v>241.72204400000001</v>
      </c>
      <c r="D35" s="427">
        <v>60296.11</v>
      </c>
      <c r="E35" s="429">
        <v>0.82</v>
      </c>
      <c r="F35" s="429">
        <v>1.2</v>
      </c>
      <c r="G35" s="429">
        <v>0.25</v>
      </c>
      <c r="H35" s="429">
        <v>2.34</v>
      </c>
      <c r="I35" s="429">
        <v>-9.08</v>
      </c>
      <c r="J35" s="429">
        <v>0.03</v>
      </c>
    </row>
    <row r="36" spans="1:10" s="424" customFormat="1" ht="27" customHeight="1">
      <c r="A36" s="425">
        <v>34</v>
      </c>
      <c r="B36" s="426" t="s">
        <v>247</v>
      </c>
      <c r="C36" s="427">
        <v>224.71147350000001</v>
      </c>
      <c r="D36" s="427">
        <v>60287.28</v>
      </c>
      <c r="E36" s="429">
        <v>0.82</v>
      </c>
      <c r="F36" s="429">
        <v>1.56</v>
      </c>
      <c r="G36" s="429">
        <v>0.33</v>
      </c>
      <c r="H36" s="429">
        <v>2.36</v>
      </c>
      <c r="I36" s="429">
        <v>-10.23</v>
      </c>
      <c r="J36" s="429">
        <v>0.02</v>
      </c>
    </row>
    <row r="37" spans="1:10" s="424" customFormat="1" ht="26.25" customHeight="1">
      <c r="A37" s="425">
        <v>35</v>
      </c>
      <c r="B37" s="426" t="s">
        <v>257</v>
      </c>
      <c r="C37" s="427">
        <v>83.198253500000007</v>
      </c>
      <c r="D37" s="427">
        <v>56797.29</v>
      </c>
      <c r="E37" s="429">
        <v>0.77</v>
      </c>
      <c r="F37" s="429">
        <v>0.32</v>
      </c>
      <c r="G37" s="429">
        <v>0.04</v>
      </c>
      <c r="H37" s="429">
        <v>1.33</v>
      </c>
      <c r="I37" s="429">
        <v>0.36</v>
      </c>
      <c r="J37" s="429">
        <v>0.02</v>
      </c>
    </row>
    <row r="38" spans="1:10" s="424" customFormat="1" ht="27" customHeight="1">
      <c r="A38" s="425">
        <v>36</v>
      </c>
      <c r="B38" s="426" t="s">
        <v>251</v>
      </c>
      <c r="C38" s="427">
        <v>774.08617400000003</v>
      </c>
      <c r="D38" s="427">
        <v>53314.41</v>
      </c>
      <c r="E38" s="429">
        <v>0.72</v>
      </c>
      <c r="F38" s="429">
        <v>1.53</v>
      </c>
      <c r="G38" s="429">
        <v>0.34</v>
      </c>
      <c r="H38" s="429">
        <v>3.39</v>
      </c>
      <c r="I38" s="429">
        <v>-22.56</v>
      </c>
      <c r="J38" s="429">
        <v>0.03</v>
      </c>
    </row>
    <row r="39" spans="1:10" s="424" customFormat="1" ht="39" customHeight="1">
      <c r="A39" s="425">
        <v>37</v>
      </c>
      <c r="B39" s="426" t="s">
        <v>260</v>
      </c>
      <c r="C39" s="427">
        <v>6290.1396029999996</v>
      </c>
      <c r="D39" s="427">
        <v>51842.07</v>
      </c>
      <c r="E39" s="429">
        <v>0.7</v>
      </c>
      <c r="F39" s="429">
        <v>1.17</v>
      </c>
      <c r="G39" s="429">
        <v>0.23</v>
      </c>
      <c r="H39" s="429">
        <v>2.33</v>
      </c>
      <c r="I39" s="429">
        <v>-4.66</v>
      </c>
      <c r="J39" s="429">
        <v>0.03</v>
      </c>
    </row>
    <row r="40" spans="1:10" s="424" customFormat="1" ht="27" customHeight="1">
      <c r="A40" s="425">
        <v>38</v>
      </c>
      <c r="B40" s="426" t="s">
        <v>259</v>
      </c>
      <c r="C40" s="427">
        <v>1000.192183</v>
      </c>
      <c r="D40" s="427">
        <v>51074.01</v>
      </c>
      <c r="E40" s="429">
        <v>0.69</v>
      </c>
      <c r="F40" s="429">
        <v>0.59</v>
      </c>
      <c r="G40" s="429">
        <v>0.14000000000000001</v>
      </c>
      <c r="H40" s="429">
        <v>1.59</v>
      </c>
      <c r="I40" s="429">
        <v>1.31</v>
      </c>
      <c r="J40" s="429">
        <v>0.03</v>
      </c>
    </row>
    <row r="41" spans="1:10" s="424" customFormat="1" ht="27" customHeight="1">
      <c r="A41" s="425">
        <v>39</v>
      </c>
      <c r="B41" s="426" t="s">
        <v>258</v>
      </c>
      <c r="C41" s="427">
        <v>408.35035219999997</v>
      </c>
      <c r="D41" s="427">
        <v>50265.07</v>
      </c>
      <c r="E41" s="429">
        <v>0.68</v>
      </c>
      <c r="F41" s="429">
        <v>1.33</v>
      </c>
      <c r="G41" s="429">
        <v>0.24</v>
      </c>
      <c r="H41" s="429">
        <v>2.16</v>
      </c>
      <c r="I41" s="429">
        <v>-1.32</v>
      </c>
      <c r="J41" s="429">
        <v>0.03</v>
      </c>
    </row>
    <row r="42" spans="1:10" s="424" customFormat="1" ht="15" customHeight="1">
      <c r="A42" s="425">
        <v>40</v>
      </c>
      <c r="B42" s="426" t="s">
        <v>261</v>
      </c>
      <c r="C42" s="427">
        <v>161.33072480000001</v>
      </c>
      <c r="D42" s="427">
        <v>49360.67</v>
      </c>
      <c r="E42" s="429">
        <v>0.67</v>
      </c>
      <c r="F42" s="429">
        <v>0.22</v>
      </c>
      <c r="G42" s="429">
        <v>0.02</v>
      </c>
      <c r="H42" s="429">
        <v>1.97</v>
      </c>
      <c r="I42" s="429">
        <v>7.32</v>
      </c>
      <c r="J42" s="429">
        <v>0.02</v>
      </c>
    </row>
    <row r="43" spans="1:10" s="424" customFormat="1" ht="24.75" customHeight="1">
      <c r="A43" s="425">
        <v>41</v>
      </c>
      <c r="B43" s="426" t="s">
        <v>263</v>
      </c>
      <c r="C43" s="427">
        <v>92.155171499999994</v>
      </c>
      <c r="D43" s="427">
        <v>46638.81</v>
      </c>
      <c r="E43" s="429">
        <v>0.63</v>
      </c>
      <c r="F43" s="429">
        <v>0.73</v>
      </c>
      <c r="G43" s="429">
        <v>0.23</v>
      </c>
      <c r="H43" s="429">
        <v>1.7</v>
      </c>
      <c r="I43" s="429">
        <v>-3.82</v>
      </c>
      <c r="J43" s="429">
        <v>0.03</v>
      </c>
    </row>
    <row r="44" spans="1:10" s="424" customFormat="1" ht="19.5" customHeight="1">
      <c r="A44" s="425">
        <v>42</v>
      </c>
      <c r="B44" s="426" t="s">
        <v>262</v>
      </c>
      <c r="C44" s="427">
        <v>289.36702000000002</v>
      </c>
      <c r="D44" s="427">
        <v>42193.62</v>
      </c>
      <c r="E44" s="429">
        <v>0.56999999999999995</v>
      </c>
      <c r="F44" s="429">
        <v>0.67</v>
      </c>
      <c r="G44" s="429">
        <v>0.18</v>
      </c>
      <c r="H44" s="429">
        <v>1.1200000000000001</v>
      </c>
      <c r="I44" s="429">
        <v>-12.6</v>
      </c>
      <c r="J44" s="429">
        <v>0.03</v>
      </c>
    </row>
    <row r="45" spans="1:10" s="424" customFormat="1" ht="18.75" customHeight="1">
      <c r="A45" s="425">
        <v>43</v>
      </c>
      <c r="B45" s="426" t="s">
        <v>264</v>
      </c>
      <c r="C45" s="427">
        <v>24.086829600000002</v>
      </c>
      <c r="D45" s="427">
        <v>41845.93</v>
      </c>
      <c r="E45" s="429">
        <v>0.56999999999999995</v>
      </c>
      <c r="F45" s="429">
        <v>0.23</v>
      </c>
      <c r="G45" s="429">
        <v>0.04</v>
      </c>
      <c r="H45" s="429">
        <v>1.4</v>
      </c>
      <c r="I45" s="429">
        <v>-3.54</v>
      </c>
      <c r="J45" s="429">
        <v>0.03</v>
      </c>
    </row>
    <row r="46" spans="1:10" s="424" customFormat="1" ht="19.5" customHeight="1">
      <c r="A46" s="425">
        <v>44</v>
      </c>
      <c r="B46" s="426" t="s">
        <v>266</v>
      </c>
      <c r="C46" s="427">
        <v>152.80909120000001</v>
      </c>
      <c r="D46" s="427">
        <v>37501.18</v>
      </c>
      <c r="E46" s="429">
        <v>0.51</v>
      </c>
      <c r="F46" s="429">
        <v>0.93</v>
      </c>
      <c r="G46" s="429">
        <v>0.15</v>
      </c>
      <c r="H46" s="429">
        <v>1.86</v>
      </c>
      <c r="I46" s="429">
        <v>-7.9</v>
      </c>
      <c r="J46" s="429">
        <v>0.03</v>
      </c>
    </row>
    <row r="47" spans="1:10" s="424" customFormat="1" ht="28.5" customHeight="1">
      <c r="A47" s="425">
        <v>45</v>
      </c>
      <c r="B47" s="426" t="s">
        <v>265</v>
      </c>
      <c r="C47" s="427">
        <v>2169.2527439999999</v>
      </c>
      <c r="D47" s="427">
        <v>35315.43</v>
      </c>
      <c r="E47" s="429">
        <v>0.48</v>
      </c>
      <c r="F47" s="429">
        <v>0.83</v>
      </c>
      <c r="G47" s="429">
        <v>0.21</v>
      </c>
      <c r="H47" s="429">
        <v>1.81</v>
      </c>
      <c r="I47" s="429">
        <v>-11.42</v>
      </c>
      <c r="J47" s="429">
        <v>0.02</v>
      </c>
    </row>
    <row r="48" spans="1:10" s="424" customFormat="1" ht="15" customHeight="1">
      <c r="A48" s="425">
        <v>46</v>
      </c>
      <c r="B48" s="426" t="s">
        <v>269</v>
      </c>
      <c r="C48" s="427">
        <v>36.080748</v>
      </c>
      <c r="D48" s="427">
        <v>34846.18</v>
      </c>
      <c r="E48" s="429">
        <v>0.47</v>
      </c>
      <c r="F48" s="429">
        <v>1</v>
      </c>
      <c r="G48" s="429">
        <v>0.28000000000000003</v>
      </c>
      <c r="H48" s="429">
        <v>1.49</v>
      </c>
      <c r="I48" s="429">
        <v>-8.85</v>
      </c>
      <c r="J48" s="429">
        <v>0.04</v>
      </c>
    </row>
    <row r="49" spans="1:10" s="424" customFormat="1" ht="15" customHeight="1">
      <c r="A49" s="425">
        <v>47</v>
      </c>
      <c r="B49" s="426" t="s">
        <v>267</v>
      </c>
      <c r="C49" s="427">
        <v>27.3399672</v>
      </c>
      <c r="D49" s="427">
        <v>33052.089999999997</v>
      </c>
      <c r="E49" s="429">
        <v>0.45</v>
      </c>
      <c r="F49" s="429">
        <v>0.99</v>
      </c>
      <c r="G49" s="429">
        <v>0.31</v>
      </c>
      <c r="H49" s="429">
        <v>2.11</v>
      </c>
      <c r="I49" s="429">
        <v>-4.5999999999999996</v>
      </c>
      <c r="J49" s="429">
        <v>0.02</v>
      </c>
    </row>
    <row r="50" spans="1:10" s="424" customFormat="1" ht="15" customHeight="1">
      <c r="A50" s="425">
        <v>48</v>
      </c>
      <c r="B50" s="426" t="s">
        <v>268</v>
      </c>
      <c r="C50" s="427">
        <v>6162.7283269999998</v>
      </c>
      <c r="D50" s="427">
        <v>31848.98</v>
      </c>
      <c r="E50" s="429">
        <v>0.43</v>
      </c>
      <c r="F50" s="429">
        <v>0.98</v>
      </c>
      <c r="G50" s="429">
        <v>0.2</v>
      </c>
      <c r="H50" s="429">
        <v>1.89</v>
      </c>
      <c r="I50" s="429">
        <v>-7.57</v>
      </c>
      <c r="J50" s="429">
        <v>0.04</v>
      </c>
    </row>
    <row r="51" spans="1:10" s="424" customFormat="1" ht="15" customHeight="1">
      <c r="A51" s="425">
        <v>49</v>
      </c>
      <c r="B51" s="426" t="s">
        <v>270</v>
      </c>
      <c r="C51" s="427">
        <v>39.958840000000002</v>
      </c>
      <c r="D51" s="427">
        <v>31808.14</v>
      </c>
      <c r="E51" s="429">
        <v>0.43</v>
      </c>
      <c r="F51" s="429">
        <v>0.82</v>
      </c>
      <c r="G51" s="429">
        <v>0.28999999999999998</v>
      </c>
      <c r="H51" s="429">
        <v>1.24</v>
      </c>
      <c r="I51" s="429">
        <v>-7.82</v>
      </c>
      <c r="J51" s="429">
        <v>0.02</v>
      </c>
    </row>
    <row r="52" spans="1:10" s="424" customFormat="1" ht="27" customHeight="1">
      <c r="A52" s="425">
        <v>50</v>
      </c>
      <c r="B52" s="426" t="s">
        <v>271</v>
      </c>
      <c r="C52" s="427">
        <v>9414.1589220000005</v>
      </c>
      <c r="D52" s="427">
        <v>30234.98</v>
      </c>
      <c r="E52" s="429">
        <v>0.41</v>
      </c>
      <c r="F52" s="429">
        <v>0.94</v>
      </c>
      <c r="G52" s="429">
        <v>0.26</v>
      </c>
      <c r="H52" s="429">
        <v>2.14</v>
      </c>
      <c r="I52" s="429">
        <v>-7.03</v>
      </c>
      <c r="J52" s="429">
        <v>0.03</v>
      </c>
    </row>
    <row r="53" spans="1:10" s="424" customFormat="1" ht="41.25" customHeight="1">
      <c r="A53" s="958" t="s">
        <v>272</v>
      </c>
      <c r="B53" s="958"/>
      <c r="C53" s="958"/>
      <c r="D53" s="958"/>
      <c r="E53" s="958"/>
      <c r="F53" s="958"/>
      <c r="G53" s="958"/>
      <c r="H53" s="958"/>
      <c r="I53" s="958"/>
      <c r="J53" s="958"/>
    </row>
    <row r="54" spans="1:10" s="424" customFormat="1" ht="36.75" customHeight="1">
      <c r="A54" s="958" t="s">
        <v>220</v>
      </c>
      <c r="B54" s="958"/>
      <c r="C54" s="958"/>
      <c r="D54" s="958"/>
      <c r="E54" s="958"/>
      <c r="F54" s="958"/>
      <c r="G54" s="958"/>
      <c r="H54" s="958"/>
      <c r="I54" s="958"/>
      <c r="J54" s="958"/>
    </row>
    <row r="55" spans="1:10" s="424" customFormat="1" ht="22.5" customHeight="1">
      <c r="A55" s="958" t="s">
        <v>273</v>
      </c>
      <c r="B55" s="958"/>
      <c r="C55" s="958"/>
      <c r="D55" s="958"/>
      <c r="E55" s="958"/>
      <c r="F55" s="958"/>
      <c r="G55" s="958"/>
      <c r="H55" s="958"/>
      <c r="I55" s="958"/>
      <c r="J55" s="958"/>
    </row>
    <row r="56" spans="1:10" s="424" customFormat="1" ht="33.75" customHeight="1">
      <c r="A56" s="958" t="s">
        <v>222</v>
      </c>
      <c r="B56" s="958"/>
      <c r="C56" s="958"/>
      <c r="D56" s="958"/>
      <c r="E56" s="958"/>
      <c r="F56" s="958"/>
      <c r="G56" s="958"/>
      <c r="H56" s="958"/>
      <c r="I56" s="958"/>
      <c r="J56" s="958"/>
    </row>
    <row r="57" spans="1:10" s="424" customFormat="1" ht="26.25" customHeight="1">
      <c r="A57" s="958" t="s">
        <v>925</v>
      </c>
      <c r="B57" s="958"/>
      <c r="C57" s="958"/>
      <c r="D57" s="958"/>
      <c r="E57" s="958"/>
      <c r="F57" s="958"/>
      <c r="G57" s="958"/>
      <c r="H57" s="958"/>
      <c r="I57" s="958"/>
      <c r="J57" s="958"/>
    </row>
    <row r="58" spans="1:10" s="424" customFormat="1" ht="13.5" customHeight="1">
      <c r="A58" s="956" t="s">
        <v>211</v>
      </c>
      <c r="B58" s="956"/>
      <c r="C58" s="956"/>
      <c r="D58" s="956"/>
      <c r="E58" s="956"/>
      <c r="F58" s="956"/>
      <c r="G58" s="956"/>
      <c r="H58" s="956"/>
      <c r="I58" s="956"/>
      <c r="J58" s="956"/>
    </row>
    <row r="59" spans="1:10" s="424"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E27" sqref="E27"/>
    </sheetView>
  </sheetViews>
  <sheetFormatPr defaultRowHeight="15"/>
  <cols>
    <col min="1" max="1" width="6.28515625" style="25" bestFit="1" customWidth="1"/>
    <col min="2" max="2" width="40.28515625" style="25" bestFit="1" customWidth="1"/>
    <col min="3" max="3" width="13.28515625" style="25" bestFit="1" customWidth="1"/>
    <col min="4" max="4" width="17.28515625" style="25" customWidth="1"/>
    <col min="5" max="5" width="10.42578125" style="25" bestFit="1" customWidth="1"/>
    <col min="6" max="6" width="7.5703125" style="25" bestFit="1" customWidth="1"/>
    <col min="7" max="7" width="6.140625" style="25" bestFit="1" customWidth="1"/>
    <col min="8" max="8" width="10.28515625" style="25" bestFit="1" customWidth="1"/>
    <col min="9" max="9" width="12.5703125" style="25" bestFit="1" customWidth="1"/>
    <col min="10" max="10" width="12.140625" style="25" bestFit="1" customWidth="1"/>
    <col min="11" max="11" width="14.28515625" style="25" bestFit="1" customWidth="1"/>
    <col min="12" max="12" width="4.7109375" style="25" bestFit="1" customWidth="1"/>
    <col min="13" max="16384" width="9.140625" style="25"/>
  </cols>
  <sheetData>
    <row r="1" spans="1:10" ht="15.75" customHeight="1">
      <c r="A1" s="863" t="s">
        <v>1035</v>
      </c>
      <c r="B1" s="863"/>
    </row>
    <row r="2" spans="1:10" s="43" customFormat="1" ht="43.5" customHeight="1">
      <c r="A2" s="27" t="s">
        <v>274</v>
      </c>
      <c r="B2" s="27" t="s">
        <v>213</v>
      </c>
      <c r="C2" s="27" t="s">
        <v>275</v>
      </c>
      <c r="D2" s="27" t="s">
        <v>276</v>
      </c>
      <c r="E2" s="27" t="s">
        <v>277</v>
      </c>
      <c r="F2" s="27" t="s">
        <v>215</v>
      </c>
      <c r="G2" s="27" t="s">
        <v>278</v>
      </c>
      <c r="H2" s="27" t="s">
        <v>279</v>
      </c>
      <c r="I2" s="27" t="s">
        <v>280</v>
      </c>
      <c r="J2" s="27" t="s">
        <v>281</v>
      </c>
    </row>
    <row r="3" spans="1:10" s="43" customFormat="1" ht="18" customHeight="1">
      <c r="A3" s="80">
        <v>1</v>
      </c>
      <c r="B3" s="36" t="s">
        <v>290</v>
      </c>
      <c r="C3" s="82">
        <v>224.72</v>
      </c>
      <c r="D3" s="82">
        <v>59</v>
      </c>
      <c r="E3" s="80">
        <v>784.83</v>
      </c>
      <c r="F3" s="80">
        <v>0.9</v>
      </c>
      <c r="G3" s="80">
        <v>1.5</v>
      </c>
      <c r="H3" s="80">
        <v>0.3</v>
      </c>
      <c r="I3" s="80">
        <v>0</v>
      </c>
      <c r="J3" s="83" t="s">
        <v>283</v>
      </c>
    </row>
    <row r="4" spans="1:10" s="43" customFormat="1" ht="18" customHeight="1">
      <c r="A4" s="80">
        <v>2</v>
      </c>
      <c r="B4" s="36" t="s">
        <v>311</v>
      </c>
      <c r="C4" s="82">
        <v>96.42</v>
      </c>
      <c r="D4" s="82">
        <v>68</v>
      </c>
      <c r="E4" s="80">
        <v>758.87</v>
      </c>
      <c r="F4" s="80">
        <v>1</v>
      </c>
      <c r="G4" s="80">
        <v>0.3</v>
      </c>
      <c r="H4" s="80">
        <v>0.1</v>
      </c>
      <c r="I4" s="80">
        <v>0</v>
      </c>
      <c r="J4" s="83" t="s">
        <v>283</v>
      </c>
    </row>
    <row r="5" spans="1:10" s="43" customFormat="1" ht="18" customHeight="1">
      <c r="A5" s="80">
        <v>3</v>
      </c>
      <c r="B5" s="36" t="s">
        <v>303</v>
      </c>
      <c r="C5" s="82">
        <v>288.66000000000003</v>
      </c>
      <c r="D5" s="82">
        <v>83</v>
      </c>
      <c r="E5" s="80">
        <v>736.47</v>
      </c>
      <c r="F5" s="80">
        <v>1.2</v>
      </c>
      <c r="G5" s="80">
        <v>1</v>
      </c>
      <c r="H5" s="80">
        <v>0.3</v>
      </c>
      <c r="I5" s="80">
        <v>0</v>
      </c>
      <c r="J5" s="83" t="s">
        <v>283</v>
      </c>
    </row>
    <row r="6" spans="1:10" s="43" customFormat="1" ht="18" customHeight="1">
      <c r="A6" s="80">
        <v>4</v>
      </c>
      <c r="B6" s="36" t="s">
        <v>316</v>
      </c>
      <c r="C6" s="82">
        <v>161.36000000000001</v>
      </c>
      <c r="D6" s="82">
        <v>49</v>
      </c>
      <c r="E6" s="80">
        <v>631.36</v>
      </c>
      <c r="F6" s="80">
        <v>0.7</v>
      </c>
      <c r="G6" s="80">
        <v>0.2</v>
      </c>
      <c r="H6" s="80">
        <v>0</v>
      </c>
      <c r="I6" s="80">
        <v>0</v>
      </c>
      <c r="J6" s="83" t="s">
        <v>283</v>
      </c>
    </row>
    <row r="7" spans="1:10" s="43" customFormat="1" ht="18" customHeight="1">
      <c r="A7" s="80">
        <v>5</v>
      </c>
      <c r="B7" s="36" t="s">
        <v>314</v>
      </c>
      <c r="C7" s="82">
        <v>664.06</v>
      </c>
      <c r="D7" s="82">
        <v>81</v>
      </c>
      <c r="E7" s="80">
        <v>604.33000000000004</v>
      </c>
      <c r="F7" s="80">
        <v>1.2</v>
      </c>
      <c r="G7" s="80">
        <v>1.8</v>
      </c>
      <c r="H7" s="80">
        <v>0.2</v>
      </c>
      <c r="I7" s="80">
        <v>0</v>
      </c>
      <c r="J7" s="83" t="s">
        <v>283</v>
      </c>
    </row>
    <row r="8" spans="1:10" s="43" customFormat="1" ht="18" customHeight="1">
      <c r="A8" s="80">
        <v>6</v>
      </c>
      <c r="B8" s="36" t="s">
        <v>952</v>
      </c>
      <c r="C8" s="82">
        <v>408.35</v>
      </c>
      <c r="D8" s="82">
        <v>50</v>
      </c>
      <c r="E8" s="80">
        <v>556.41999999999996</v>
      </c>
      <c r="F8" s="80">
        <v>0.7</v>
      </c>
      <c r="G8" s="80">
        <v>1.3</v>
      </c>
      <c r="H8" s="80">
        <v>0.2</v>
      </c>
      <c r="I8" s="80">
        <v>0</v>
      </c>
      <c r="J8" s="83" t="s">
        <v>283</v>
      </c>
    </row>
    <row r="9" spans="1:10" s="43" customFormat="1" ht="18" customHeight="1">
      <c r="A9" s="80">
        <v>7</v>
      </c>
      <c r="B9" s="36" t="s">
        <v>1036</v>
      </c>
      <c r="C9" s="82">
        <v>241.72</v>
      </c>
      <c r="D9" s="82">
        <v>59</v>
      </c>
      <c r="E9" s="80">
        <v>489.96</v>
      </c>
      <c r="F9" s="80">
        <v>0.9</v>
      </c>
      <c r="G9" s="80">
        <v>0.8</v>
      </c>
      <c r="H9" s="80">
        <v>0.2</v>
      </c>
      <c r="I9" s="80">
        <v>0</v>
      </c>
      <c r="J9" s="83" t="s">
        <v>283</v>
      </c>
    </row>
    <row r="10" spans="1:10" s="43" customFormat="1" ht="18" customHeight="1">
      <c r="A10" s="80">
        <v>8</v>
      </c>
      <c r="B10" s="36" t="s">
        <v>1037</v>
      </c>
      <c r="C10" s="82">
        <v>79.569999999999993</v>
      </c>
      <c r="D10" s="82">
        <v>93</v>
      </c>
      <c r="E10" s="80">
        <v>378.4</v>
      </c>
      <c r="F10" s="80">
        <v>1.4</v>
      </c>
      <c r="G10" s="80">
        <v>0.8</v>
      </c>
      <c r="H10" s="80">
        <v>0.3</v>
      </c>
      <c r="I10" s="80">
        <v>0</v>
      </c>
      <c r="J10" s="83" t="s">
        <v>283</v>
      </c>
    </row>
    <row r="11" spans="1:10" s="43" customFormat="1" ht="18" customHeight="1">
      <c r="A11" s="80">
        <v>9</v>
      </c>
      <c r="B11" s="36" t="s">
        <v>298</v>
      </c>
      <c r="C11" s="82">
        <v>88.78</v>
      </c>
      <c r="D11" s="82">
        <v>99</v>
      </c>
      <c r="E11" s="80">
        <v>339.67</v>
      </c>
      <c r="F11" s="80">
        <v>1.4</v>
      </c>
      <c r="G11" s="80">
        <v>1</v>
      </c>
      <c r="H11" s="80">
        <v>0.3</v>
      </c>
      <c r="I11" s="80">
        <v>0</v>
      </c>
      <c r="J11" s="83" t="s">
        <v>283</v>
      </c>
    </row>
    <row r="12" spans="1:10" s="43" customFormat="1" ht="18" customHeight="1">
      <c r="A12" s="80">
        <v>10</v>
      </c>
      <c r="B12" s="36" t="s">
        <v>301</v>
      </c>
      <c r="C12" s="82">
        <v>495.36</v>
      </c>
      <c r="D12" s="82">
        <v>99</v>
      </c>
      <c r="E12" s="80">
        <v>304.08999999999997</v>
      </c>
      <c r="F12" s="80">
        <v>1.4</v>
      </c>
      <c r="G12" s="80">
        <v>0.8</v>
      </c>
      <c r="H12" s="80">
        <v>0.2</v>
      </c>
      <c r="I12" s="80">
        <v>0</v>
      </c>
      <c r="J12" s="83" t="s">
        <v>283</v>
      </c>
    </row>
    <row r="13" spans="1:10" s="43" customFormat="1" ht="18" customHeight="1">
      <c r="A13" s="80">
        <v>11</v>
      </c>
      <c r="B13" s="36" t="s">
        <v>312</v>
      </c>
      <c r="C13" s="82">
        <v>239.93</v>
      </c>
      <c r="D13" s="82">
        <v>82</v>
      </c>
      <c r="E13" s="80">
        <v>303.76</v>
      </c>
      <c r="F13" s="80">
        <v>1.2</v>
      </c>
      <c r="G13" s="80">
        <v>0.8</v>
      </c>
      <c r="H13" s="80">
        <v>0.2</v>
      </c>
      <c r="I13" s="80">
        <v>0</v>
      </c>
      <c r="J13" s="83" t="s">
        <v>283</v>
      </c>
    </row>
    <row r="14" spans="1:10" s="43" customFormat="1" ht="18" customHeight="1">
      <c r="A14" s="80">
        <v>12</v>
      </c>
      <c r="B14" s="36" t="s">
        <v>285</v>
      </c>
      <c r="C14" s="82">
        <v>774.16</v>
      </c>
      <c r="D14" s="82">
        <v>53</v>
      </c>
      <c r="E14" s="80">
        <v>268.70999999999998</v>
      </c>
      <c r="F14" s="80">
        <v>0.8</v>
      </c>
      <c r="G14" s="80">
        <v>1.6</v>
      </c>
      <c r="H14" s="80">
        <v>0.3</v>
      </c>
      <c r="I14" s="80">
        <v>0</v>
      </c>
      <c r="J14" s="83" t="s">
        <v>283</v>
      </c>
    </row>
    <row r="15" spans="1:10" s="43" customFormat="1" ht="18" customHeight="1">
      <c r="A15" s="80">
        <v>13</v>
      </c>
      <c r="B15" s="36" t="s">
        <v>317</v>
      </c>
      <c r="C15" s="82">
        <v>24.09</v>
      </c>
      <c r="D15" s="82">
        <v>42</v>
      </c>
      <c r="E15" s="80">
        <v>232.37</v>
      </c>
      <c r="F15" s="80">
        <v>0.6</v>
      </c>
      <c r="G15" s="80">
        <v>0.2</v>
      </c>
      <c r="H15" s="80">
        <v>0</v>
      </c>
      <c r="I15" s="80">
        <v>0</v>
      </c>
      <c r="J15" s="83" t="s">
        <v>283</v>
      </c>
    </row>
    <row r="16" spans="1:10" s="43" customFormat="1" ht="18" customHeight="1">
      <c r="A16" s="80">
        <v>14</v>
      </c>
      <c r="B16" s="36" t="s">
        <v>297</v>
      </c>
      <c r="C16" s="82">
        <v>131.65</v>
      </c>
      <c r="D16" s="82">
        <v>63</v>
      </c>
      <c r="E16" s="80">
        <v>152.11000000000001</v>
      </c>
      <c r="F16" s="80">
        <v>0.9</v>
      </c>
      <c r="G16" s="80">
        <v>0.9</v>
      </c>
      <c r="H16" s="80">
        <v>0.3</v>
      </c>
      <c r="I16" s="80">
        <v>0</v>
      </c>
      <c r="J16" s="83" t="s">
        <v>283</v>
      </c>
    </row>
    <row r="17" spans="1:10" s="43" customFormat="1" ht="18" customHeight="1">
      <c r="A17" s="80">
        <v>15</v>
      </c>
      <c r="B17" s="36" t="s">
        <v>306</v>
      </c>
      <c r="C17" s="82">
        <v>151.04</v>
      </c>
      <c r="D17" s="82">
        <v>93</v>
      </c>
      <c r="E17" s="80">
        <v>150.99</v>
      </c>
      <c r="F17" s="80">
        <v>1.4</v>
      </c>
      <c r="G17" s="80">
        <v>0.7</v>
      </c>
      <c r="H17" s="80">
        <v>0.2</v>
      </c>
      <c r="I17" s="80">
        <v>0</v>
      </c>
      <c r="J17" s="83" t="s">
        <v>283</v>
      </c>
    </row>
    <row r="18" spans="1:10" s="43" customFormat="1" ht="18" customHeight="1">
      <c r="A18" s="80">
        <v>16</v>
      </c>
      <c r="B18" s="36" t="s">
        <v>310</v>
      </c>
      <c r="C18" s="82">
        <v>85.73</v>
      </c>
      <c r="D18" s="82">
        <v>59</v>
      </c>
      <c r="E18" s="80">
        <v>138.13</v>
      </c>
      <c r="F18" s="80">
        <v>0.9</v>
      </c>
      <c r="G18" s="80">
        <v>0.3</v>
      </c>
      <c r="H18" s="80">
        <v>0</v>
      </c>
      <c r="I18" s="80">
        <v>0</v>
      </c>
      <c r="J18" s="83" t="s">
        <v>283</v>
      </c>
    </row>
    <row r="19" spans="1:10" s="43" customFormat="1" ht="18" customHeight="1">
      <c r="A19" s="80">
        <v>17</v>
      </c>
      <c r="B19" s="36" t="s">
        <v>307</v>
      </c>
      <c r="C19" s="82">
        <v>621.6</v>
      </c>
      <c r="D19" s="82">
        <v>80</v>
      </c>
      <c r="E19" s="80">
        <v>116.35</v>
      </c>
      <c r="F19" s="80">
        <v>1.2</v>
      </c>
      <c r="G19" s="80">
        <v>1.2</v>
      </c>
      <c r="H19" s="80">
        <v>0.3</v>
      </c>
      <c r="I19" s="80">
        <v>0</v>
      </c>
      <c r="J19" s="83" t="s">
        <v>283</v>
      </c>
    </row>
    <row r="20" spans="1:10" s="43" customFormat="1" ht="18" customHeight="1">
      <c r="A20" s="80">
        <v>18</v>
      </c>
      <c r="B20" s="36" t="s">
        <v>315</v>
      </c>
      <c r="C20" s="82">
        <v>289.37</v>
      </c>
      <c r="D20" s="82">
        <v>39</v>
      </c>
      <c r="E20" s="80">
        <v>84.12</v>
      </c>
      <c r="F20" s="80">
        <v>0.6</v>
      </c>
      <c r="G20" s="80">
        <v>0.7</v>
      </c>
      <c r="H20" s="80">
        <v>0.2</v>
      </c>
      <c r="I20" s="80">
        <v>0</v>
      </c>
      <c r="J20" s="83" t="s">
        <v>283</v>
      </c>
    </row>
    <row r="21" spans="1:10" s="43" customFormat="1" ht="18" customHeight="1">
      <c r="A21" s="80">
        <v>19</v>
      </c>
      <c r="B21" s="36" t="s">
        <v>299</v>
      </c>
      <c r="C21" s="82">
        <v>1</v>
      </c>
      <c r="D21" s="82">
        <v>203.17</v>
      </c>
      <c r="E21" s="80">
        <v>84</v>
      </c>
      <c r="F21" s="80">
        <v>416.92</v>
      </c>
      <c r="G21" s="80">
        <v>1.2</v>
      </c>
      <c r="H21" s="80">
        <v>1.4</v>
      </c>
      <c r="I21" s="80">
        <v>0.3</v>
      </c>
      <c r="J21" s="83" t="s">
        <v>283</v>
      </c>
    </row>
    <row r="22" spans="1:10" s="43" customFormat="1" ht="18" customHeight="1">
      <c r="A22" s="80">
        <v>20</v>
      </c>
      <c r="B22" s="36" t="s">
        <v>300</v>
      </c>
      <c r="C22" s="82">
        <v>120.71</v>
      </c>
      <c r="D22" s="82">
        <v>1</v>
      </c>
      <c r="E22" s="80">
        <v>84</v>
      </c>
      <c r="F22" s="80">
        <v>805.32</v>
      </c>
      <c r="G22" s="80">
        <v>2.7</v>
      </c>
      <c r="H22" s="80">
        <v>1.3</v>
      </c>
      <c r="I22" s="80">
        <v>0.4</v>
      </c>
      <c r="J22" s="83" t="s">
        <v>283</v>
      </c>
    </row>
    <row r="23" spans="1:10" s="43" customFormat="1" ht="18" customHeight="1">
      <c r="A23" s="80">
        <v>21</v>
      </c>
      <c r="B23" s="36" t="s">
        <v>288</v>
      </c>
      <c r="C23" s="82">
        <v>375.24</v>
      </c>
      <c r="D23" s="82">
        <v>3</v>
      </c>
      <c r="E23" s="80">
        <v>81</v>
      </c>
      <c r="F23" s="80">
        <v>917.7</v>
      </c>
      <c r="G23" s="80">
        <v>5.5</v>
      </c>
      <c r="H23" s="80">
        <v>0.6</v>
      </c>
      <c r="I23" s="80">
        <v>0.2</v>
      </c>
      <c r="J23" s="83" t="s">
        <v>283</v>
      </c>
    </row>
    <row r="24" spans="1:10" s="43" customFormat="1" ht="18" customHeight="1">
      <c r="A24" s="80">
        <v>22</v>
      </c>
      <c r="B24" s="36" t="s">
        <v>292</v>
      </c>
      <c r="C24" s="82">
        <v>991.63</v>
      </c>
      <c r="D24" s="82">
        <v>2</v>
      </c>
      <c r="E24" s="80">
        <v>81</v>
      </c>
      <c r="F24" s="80">
        <v>474.66</v>
      </c>
      <c r="G24" s="80">
        <v>4.0999999999999996</v>
      </c>
      <c r="H24" s="80">
        <v>1.1000000000000001</v>
      </c>
      <c r="I24" s="80">
        <v>0.4</v>
      </c>
      <c r="J24" s="83" t="s">
        <v>283</v>
      </c>
    </row>
    <row r="25" spans="1:10" s="43" customFormat="1" ht="18" customHeight="1">
      <c r="A25" s="80">
        <v>23</v>
      </c>
      <c r="B25" s="36" t="s">
        <v>291</v>
      </c>
      <c r="C25" s="82">
        <v>613.35</v>
      </c>
      <c r="D25" s="82">
        <v>1</v>
      </c>
      <c r="E25" s="80">
        <v>78</v>
      </c>
      <c r="F25" s="80">
        <v>145.38999999999999</v>
      </c>
      <c r="G25" s="80">
        <v>2.6</v>
      </c>
      <c r="H25" s="80">
        <v>1.3</v>
      </c>
      <c r="I25" s="80">
        <v>0.4</v>
      </c>
      <c r="J25" s="83" t="s">
        <v>283</v>
      </c>
    </row>
    <row r="26" spans="1:10" s="43" customFormat="1" ht="18" customHeight="1">
      <c r="A26" s="80">
        <v>24</v>
      </c>
      <c r="B26" s="36" t="s">
        <v>234</v>
      </c>
      <c r="C26" s="82">
        <v>892.46</v>
      </c>
      <c r="D26" s="82">
        <v>1</v>
      </c>
      <c r="E26" s="80">
        <v>76</v>
      </c>
      <c r="F26" s="80">
        <v>457.01</v>
      </c>
      <c r="G26" s="80">
        <v>2.6</v>
      </c>
      <c r="H26" s="80">
        <v>1.4</v>
      </c>
      <c r="I26" s="80">
        <v>0.4</v>
      </c>
      <c r="J26" s="83" t="s">
        <v>283</v>
      </c>
    </row>
    <row r="27" spans="1:10" s="43" customFormat="1" ht="18" customHeight="1">
      <c r="A27" s="80">
        <v>25</v>
      </c>
      <c r="B27" s="36" t="s">
        <v>282</v>
      </c>
      <c r="C27" s="82">
        <v>6</v>
      </c>
      <c r="D27" s="82">
        <v>975.45</v>
      </c>
      <c r="E27" s="80">
        <v>70</v>
      </c>
      <c r="F27" s="80">
        <v>176.94</v>
      </c>
      <c r="G27" s="80">
        <v>1</v>
      </c>
      <c r="H27" s="80">
        <v>0.7</v>
      </c>
      <c r="I27" s="80">
        <v>0.1</v>
      </c>
      <c r="J27" s="83" t="s">
        <v>283</v>
      </c>
    </row>
    <row r="28" spans="1:10" s="43" customFormat="1" ht="18" customHeight="1">
      <c r="A28" s="80">
        <v>26</v>
      </c>
      <c r="B28" s="36" t="s">
        <v>284</v>
      </c>
      <c r="C28" s="82">
        <v>350.63</v>
      </c>
      <c r="D28" s="82">
        <v>4</v>
      </c>
      <c r="E28" s="80">
        <v>68</v>
      </c>
      <c r="F28" s="80">
        <v>141.99</v>
      </c>
      <c r="G28" s="80">
        <v>6.8</v>
      </c>
      <c r="H28" s="80">
        <v>1.4</v>
      </c>
      <c r="I28" s="80">
        <v>0.6</v>
      </c>
      <c r="J28" s="83" t="s">
        <v>283</v>
      </c>
    </row>
    <row r="29" spans="1:10" s="43" customFormat="1" ht="18" customHeight="1">
      <c r="A29" s="80">
        <v>27</v>
      </c>
      <c r="B29" s="36" t="s">
        <v>318</v>
      </c>
      <c r="C29" s="82">
        <v>2</v>
      </c>
      <c r="D29" s="82">
        <v>24.4</v>
      </c>
      <c r="E29" s="80">
        <v>63</v>
      </c>
      <c r="F29" s="80">
        <v>582.15</v>
      </c>
      <c r="G29" s="80">
        <v>0.9</v>
      </c>
      <c r="H29" s="80">
        <v>0.7</v>
      </c>
      <c r="I29" s="80">
        <v>0.2</v>
      </c>
      <c r="J29" s="83" t="s">
        <v>283</v>
      </c>
    </row>
    <row r="30" spans="1:10" s="43" customFormat="1" ht="18" customHeight="1">
      <c r="A30" s="80">
        <v>28</v>
      </c>
      <c r="B30" s="36" t="s">
        <v>313</v>
      </c>
      <c r="C30" s="82">
        <v>9</v>
      </c>
      <c r="D30" s="82">
        <v>894.56</v>
      </c>
      <c r="E30" s="80">
        <v>62</v>
      </c>
      <c r="F30" s="80">
        <v>851.46</v>
      </c>
      <c r="G30" s="80">
        <v>0.9</v>
      </c>
      <c r="H30" s="80">
        <v>0.9</v>
      </c>
      <c r="I30" s="80">
        <v>0.2</v>
      </c>
      <c r="J30" s="83" t="s">
        <v>283</v>
      </c>
    </row>
    <row r="31" spans="1:10" s="43" customFormat="1" ht="18" customHeight="1">
      <c r="A31" s="80">
        <v>29</v>
      </c>
      <c r="B31" s="36" t="s">
        <v>305</v>
      </c>
      <c r="C31" s="82">
        <v>553.98</v>
      </c>
      <c r="D31" s="82">
        <v>6</v>
      </c>
      <c r="E31" s="80">
        <v>52</v>
      </c>
      <c r="F31" s="80">
        <v>937.37</v>
      </c>
      <c r="G31" s="80">
        <v>9.5</v>
      </c>
      <c r="H31" s="80">
        <v>1.1000000000000001</v>
      </c>
      <c r="I31" s="80">
        <v>0.5</v>
      </c>
      <c r="J31" s="83" t="s">
        <v>283</v>
      </c>
    </row>
    <row r="32" spans="1:10" s="43" customFormat="1" ht="18" customHeight="1">
      <c r="A32" s="80">
        <v>30</v>
      </c>
      <c r="B32" s="36" t="s">
        <v>309</v>
      </c>
      <c r="C32" s="82">
        <v>6</v>
      </c>
      <c r="D32" s="82">
        <v>290.14</v>
      </c>
      <c r="E32" s="80">
        <v>52</v>
      </c>
      <c r="F32" s="80">
        <v>369.31</v>
      </c>
      <c r="G32" s="80">
        <v>0.8</v>
      </c>
      <c r="H32" s="80">
        <v>1.2</v>
      </c>
      <c r="I32" s="80">
        <v>0.2</v>
      </c>
      <c r="J32" s="83" t="s">
        <v>283</v>
      </c>
    </row>
    <row r="33" spans="1:11" s="43" customFormat="1" ht="18" customHeight="1">
      <c r="A33" s="80">
        <v>31</v>
      </c>
      <c r="B33" s="36" t="s">
        <v>296</v>
      </c>
      <c r="C33" s="82">
        <v>95.92</v>
      </c>
      <c r="D33" s="82">
        <v>1</v>
      </c>
      <c r="E33" s="80">
        <v>42</v>
      </c>
      <c r="F33" s="80">
        <v>348.6</v>
      </c>
      <c r="G33" s="80">
        <v>2.1</v>
      </c>
      <c r="H33" s="80">
        <v>0.6</v>
      </c>
      <c r="I33" s="80">
        <v>0.1</v>
      </c>
      <c r="J33" s="83" t="s">
        <v>283</v>
      </c>
    </row>
    <row r="34" spans="1:11" s="43" customFormat="1" ht="18" customHeight="1">
      <c r="A34" s="80">
        <v>32</v>
      </c>
      <c r="B34" s="36" t="s">
        <v>287</v>
      </c>
      <c r="C34" s="82">
        <v>542.73</v>
      </c>
      <c r="D34" s="82">
        <v>1</v>
      </c>
      <c r="E34" s="80">
        <v>22</v>
      </c>
      <c r="F34" s="80">
        <v>572.80999999999995</v>
      </c>
      <c r="G34" s="80">
        <v>1.8</v>
      </c>
      <c r="H34" s="80">
        <v>0.8</v>
      </c>
      <c r="I34" s="80">
        <v>0.2</v>
      </c>
      <c r="J34" s="83" t="s">
        <v>283</v>
      </c>
    </row>
    <row r="35" spans="1:11" s="43" customFormat="1" ht="18" customHeight="1">
      <c r="A35" s="80">
        <v>33</v>
      </c>
      <c r="B35" s="36" t="s">
        <v>304</v>
      </c>
      <c r="C35" s="82">
        <v>280.92</v>
      </c>
      <c r="D35" s="82">
        <v>2</v>
      </c>
      <c r="E35" s="80">
        <v>13</v>
      </c>
      <c r="F35" s="80">
        <v>859.23</v>
      </c>
      <c r="G35" s="80">
        <v>3.1</v>
      </c>
      <c r="H35" s="80">
        <v>1.1000000000000001</v>
      </c>
      <c r="I35" s="80">
        <v>0.4</v>
      </c>
      <c r="J35" s="83" t="s">
        <v>283</v>
      </c>
    </row>
    <row r="36" spans="1:11" s="43" customFormat="1" ht="18" customHeight="1">
      <c r="A36" s="80">
        <v>34</v>
      </c>
      <c r="B36" s="36" t="s">
        <v>294</v>
      </c>
      <c r="C36" s="82">
        <v>6</v>
      </c>
      <c r="D36" s="82">
        <v>343.34</v>
      </c>
      <c r="E36" s="80">
        <v>7</v>
      </c>
      <c r="F36" s="80">
        <v>26</v>
      </c>
      <c r="G36" s="80">
        <v>485.36</v>
      </c>
      <c r="H36" s="80">
        <v>10.5</v>
      </c>
      <c r="I36" s="80">
        <v>1</v>
      </c>
      <c r="J36" s="83" t="s">
        <v>1038</v>
      </c>
    </row>
    <row r="37" spans="1:11" s="43" customFormat="1" ht="18" customHeight="1">
      <c r="A37" s="80">
        <v>35</v>
      </c>
      <c r="B37" s="36" t="s">
        <v>286</v>
      </c>
      <c r="C37" s="82">
        <v>234.96</v>
      </c>
      <c r="D37" s="82">
        <v>2</v>
      </c>
      <c r="E37" s="80">
        <v>7</v>
      </c>
      <c r="F37" s="80">
        <v>462.07</v>
      </c>
      <c r="G37" s="80">
        <v>3</v>
      </c>
      <c r="H37" s="80">
        <v>0.4</v>
      </c>
      <c r="I37" s="80">
        <v>0.1</v>
      </c>
      <c r="J37" s="83" t="s">
        <v>283</v>
      </c>
    </row>
    <row r="38" spans="1:11" s="43" customFormat="1" ht="18" customHeight="1">
      <c r="A38" s="80">
        <v>36</v>
      </c>
      <c r="B38" s="36" t="s">
        <v>295</v>
      </c>
      <c r="C38" s="82">
        <v>2</v>
      </c>
      <c r="D38" s="82">
        <v>130.66999999999999</v>
      </c>
      <c r="E38" s="80">
        <v>6</v>
      </c>
      <c r="F38" s="80">
        <v>32</v>
      </c>
      <c r="G38" s="80">
        <v>729.04</v>
      </c>
      <c r="H38" s="80">
        <v>9.1999999999999993</v>
      </c>
      <c r="I38" s="80">
        <v>0.7</v>
      </c>
      <c r="J38" s="83" t="s">
        <v>1039</v>
      </c>
    </row>
    <row r="39" spans="1:11" s="43" customFormat="1" ht="18" customHeight="1">
      <c r="A39" s="80">
        <v>37</v>
      </c>
      <c r="B39" s="36" t="s">
        <v>308</v>
      </c>
      <c r="C39" s="82">
        <v>1</v>
      </c>
      <c r="D39" s="82">
        <v>388</v>
      </c>
      <c r="E39" s="80">
        <v>4</v>
      </c>
      <c r="F39" s="80">
        <v>95</v>
      </c>
      <c r="G39" s="80">
        <v>451.73</v>
      </c>
      <c r="H39" s="80">
        <v>7.2</v>
      </c>
      <c r="I39" s="80">
        <v>1.5</v>
      </c>
      <c r="J39" s="83" t="s">
        <v>1040</v>
      </c>
    </row>
    <row r="40" spans="1:11" s="43" customFormat="1" ht="18" customHeight="1">
      <c r="A40" s="80">
        <v>38</v>
      </c>
      <c r="B40" s="36" t="s">
        <v>289</v>
      </c>
      <c r="C40" s="82">
        <v>1</v>
      </c>
      <c r="D40" s="82">
        <v>232.04</v>
      </c>
      <c r="E40" s="80">
        <v>1</v>
      </c>
      <c r="F40" s="80">
        <v>48</v>
      </c>
      <c r="G40" s="80">
        <v>196.4</v>
      </c>
      <c r="H40" s="80">
        <v>2.2000000000000002</v>
      </c>
      <c r="I40" s="80">
        <v>0.8</v>
      </c>
      <c r="J40" s="83" t="s">
        <v>1039</v>
      </c>
    </row>
    <row r="41" spans="1:11" s="43" customFormat="1" ht="18" customHeight="1">
      <c r="A41" s="80">
        <v>39</v>
      </c>
      <c r="B41" s="36" t="s">
        <v>293</v>
      </c>
      <c r="C41" s="82">
        <v>2</v>
      </c>
      <c r="D41" s="82">
        <v>746.01</v>
      </c>
      <c r="E41" s="80">
        <v>1</v>
      </c>
      <c r="F41" s="80">
        <v>73</v>
      </c>
      <c r="G41" s="80">
        <v>904.36</v>
      </c>
      <c r="H41" s="80">
        <v>2.5</v>
      </c>
      <c r="I41" s="80">
        <v>0.9</v>
      </c>
      <c r="J41" s="83" t="s">
        <v>1041</v>
      </c>
    </row>
    <row r="42" spans="1:11" s="43" customFormat="1" ht="18" customHeight="1">
      <c r="A42" s="80">
        <v>40</v>
      </c>
      <c r="B42" s="36" t="s">
        <v>302</v>
      </c>
      <c r="C42" s="82">
        <v>1</v>
      </c>
      <c r="D42" s="82">
        <v>143.72</v>
      </c>
      <c r="E42" s="80">
        <v>1</v>
      </c>
      <c r="F42" s="80">
        <v>8</v>
      </c>
      <c r="G42" s="80">
        <v>244.28</v>
      </c>
      <c r="H42" s="80">
        <v>1.6</v>
      </c>
      <c r="I42" s="80">
        <v>0.9</v>
      </c>
      <c r="J42" s="83" t="s">
        <v>1041</v>
      </c>
    </row>
    <row r="43" spans="1:11" s="43" customFormat="1" ht="18.75" customHeight="1">
      <c r="A43" s="959" t="s">
        <v>70</v>
      </c>
      <c r="B43" s="959"/>
      <c r="C43" s="959"/>
      <c r="D43" s="959"/>
      <c r="E43" s="959"/>
      <c r="F43" s="959"/>
      <c r="G43" s="959"/>
      <c r="H43" s="959"/>
      <c r="I43" s="959"/>
      <c r="J43" s="959"/>
      <c r="K43" s="959"/>
    </row>
    <row r="44" spans="1:11" s="43" customFormat="1" ht="18" customHeight="1">
      <c r="A44" s="959" t="s">
        <v>319</v>
      </c>
      <c r="B44" s="959"/>
      <c r="C44" s="959"/>
      <c r="D44" s="959"/>
      <c r="E44" s="959"/>
      <c r="F44" s="959"/>
      <c r="G44" s="959"/>
      <c r="H44" s="959"/>
      <c r="I44" s="959"/>
      <c r="J44" s="959"/>
      <c r="K44" s="959"/>
    </row>
    <row r="45" spans="1:11" s="43" customFormat="1" ht="18" customHeight="1">
      <c r="A45" s="959" t="s">
        <v>320</v>
      </c>
      <c r="B45" s="959"/>
      <c r="C45" s="959"/>
      <c r="D45" s="959"/>
      <c r="E45" s="959"/>
      <c r="F45" s="959"/>
      <c r="G45" s="959"/>
      <c r="H45" s="959"/>
      <c r="I45" s="959"/>
      <c r="J45" s="959"/>
      <c r="K45" s="959"/>
    </row>
    <row r="46" spans="1:11" s="43" customFormat="1" ht="18" customHeight="1">
      <c r="A46" s="959" t="s">
        <v>321</v>
      </c>
      <c r="B46" s="959"/>
      <c r="C46" s="959"/>
      <c r="D46" s="959"/>
      <c r="E46" s="959"/>
      <c r="F46" s="959"/>
      <c r="G46" s="959"/>
      <c r="H46" s="959"/>
      <c r="I46" s="959"/>
      <c r="J46" s="959"/>
      <c r="K46" s="959"/>
    </row>
    <row r="47" spans="1:11" s="43" customFormat="1" ht="18" customHeight="1">
      <c r="A47" s="959" t="s">
        <v>322</v>
      </c>
      <c r="B47" s="959"/>
      <c r="C47" s="959"/>
      <c r="D47" s="959"/>
      <c r="E47" s="959"/>
      <c r="F47" s="959"/>
      <c r="G47" s="959"/>
      <c r="H47" s="959"/>
      <c r="I47" s="959"/>
      <c r="J47" s="959"/>
      <c r="K47" s="959"/>
    </row>
    <row r="48" spans="1:11" s="43" customFormat="1" ht="18" customHeight="1">
      <c r="A48" s="864" t="s">
        <v>212</v>
      </c>
      <c r="B48" s="864"/>
      <c r="C48" s="864"/>
      <c r="D48" s="864"/>
      <c r="E48" s="864"/>
      <c r="F48" s="864"/>
      <c r="G48" s="864"/>
      <c r="H48" s="864"/>
      <c r="I48" s="864"/>
      <c r="J48" s="864"/>
      <c r="K48" s="864"/>
    </row>
    <row r="49" s="43" customFormat="1" ht="28.35" customHeight="1"/>
  </sheetData>
  <mergeCells count="7">
    <mergeCell ref="A48:K48"/>
    <mergeCell ref="A47:K47"/>
    <mergeCell ref="A1:B1"/>
    <mergeCell ref="A43:K43"/>
    <mergeCell ref="A44:K44"/>
    <mergeCell ref="A45:K45"/>
    <mergeCell ref="A46:K46"/>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I19" sqref="I19"/>
    </sheetView>
  </sheetViews>
  <sheetFormatPr defaultRowHeight="15"/>
  <cols>
    <col min="1" max="10" width="10.7109375" style="25" bestFit="1" customWidth="1"/>
    <col min="11" max="11" width="4.7109375" style="25" bestFit="1" customWidth="1"/>
    <col min="12" max="16384" width="9.140625" style="25"/>
  </cols>
  <sheetData>
    <row r="1" spans="1:10" ht="15.75" customHeight="1">
      <c r="A1" s="863" t="s">
        <v>323</v>
      </c>
      <c r="B1" s="863"/>
      <c r="C1" s="863"/>
      <c r="D1" s="863"/>
      <c r="E1" s="863"/>
      <c r="F1" s="863"/>
      <c r="G1" s="863"/>
    </row>
    <row r="2" spans="1:10" s="43" customFormat="1" ht="15" customHeight="1">
      <c r="A2" s="875" t="s">
        <v>112</v>
      </c>
      <c r="B2" s="937" t="s">
        <v>136</v>
      </c>
      <c r="C2" s="938"/>
      <c r="D2" s="939"/>
      <c r="E2" s="937" t="s">
        <v>137</v>
      </c>
      <c r="F2" s="938"/>
      <c r="G2" s="939"/>
      <c r="H2" s="937" t="s">
        <v>138</v>
      </c>
      <c r="I2" s="938"/>
      <c r="J2" s="939"/>
    </row>
    <row r="3" spans="1:10" s="43" customFormat="1" ht="48.75" customHeight="1">
      <c r="A3" s="876"/>
      <c r="B3" s="27" t="s">
        <v>324</v>
      </c>
      <c r="C3" s="27" t="s">
        <v>325</v>
      </c>
      <c r="D3" s="27" t="s">
        <v>326</v>
      </c>
      <c r="E3" s="27" t="s">
        <v>324</v>
      </c>
      <c r="F3" s="27" t="s">
        <v>325</v>
      </c>
      <c r="G3" s="27" t="s">
        <v>326</v>
      </c>
      <c r="H3" s="27" t="s">
        <v>324</v>
      </c>
      <c r="I3" s="27" t="s">
        <v>325</v>
      </c>
      <c r="J3" s="27" t="s">
        <v>326</v>
      </c>
    </row>
    <row r="4" spans="1:10" s="50" customFormat="1" ht="15.75" customHeight="1">
      <c r="A4" s="32" t="s">
        <v>95</v>
      </c>
      <c r="B4" s="34">
        <v>1711</v>
      </c>
      <c r="C4" s="34">
        <v>2151</v>
      </c>
      <c r="D4" s="85">
        <v>0.79544398000000005</v>
      </c>
      <c r="E4" s="34">
        <v>977</v>
      </c>
      <c r="F4" s="34">
        <v>1044</v>
      </c>
      <c r="G4" s="85">
        <v>0.94</v>
      </c>
      <c r="H4" s="35">
        <v>0</v>
      </c>
      <c r="I4" s="35">
        <v>4</v>
      </c>
      <c r="J4" s="86">
        <v>0</v>
      </c>
    </row>
    <row r="5" spans="1:10" s="50" customFormat="1" ht="15.75" customHeight="1">
      <c r="A5" s="32" t="s">
        <v>96</v>
      </c>
      <c r="B5" s="34">
        <v>3337</v>
      </c>
      <c r="C5" s="34">
        <v>557</v>
      </c>
      <c r="D5" s="85">
        <v>5.9910233389999998</v>
      </c>
      <c r="E5" s="34">
        <v>1736</v>
      </c>
      <c r="F5" s="34">
        <v>270</v>
      </c>
      <c r="G5" s="85">
        <v>6.43</v>
      </c>
      <c r="H5" s="35">
        <v>3</v>
      </c>
      <c r="I5" s="35">
        <v>2</v>
      </c>
      <c r="J5" s="86">
        <v>1.5</v>
      </c>
    </row>
    <row r="6" spans="1:10" s="43" customFormat="1" ht="15.75" customHeight="1">
      <c r="A6" s="28" t="s">
        <v>97</v>
      </c>
      <c r="B6" s="30">
        <v>1507</v>
      </c>
      <c r="C6" s="30">
        <v>2198</v>
      </c>
      <c r="D6" s="84">
        <v>0.68562329399999999</v>
      </c>
      <c r="E6" s="30">
        <v>814</v>
      </c>
      <c r="F6" s="30">
        <v>1208</v>
      </c>
      <c r="G6" s="84">
        <v>0.67</v>
      </c>
      <c r="H6" s="31">
        <v>1</v>
      </c>
      <c r="I6" s="31">
        <v>0</v>
      </c>
      <c r="J6" s="75">
        <v>0</v>
      </c>
    </row>
    <row r="7" spans="1:10" s="43" customFormat="1" ht="15.75" customHeight="1">
      <c r="A7" s="28" t="s">
        <v>98</v>
      </c>
      <c r="B7" s="30">
        <v>2836</v>
      </c>
      <c r="C7" s="30">
        <v>863</v>
      </c>
      <c r="D7" s="84">
        <v>3.2862108920000002</v>
      </c>
      <c r="E7" s="30">
        <v>1678</v>
      </c>
      <c r="F7" s="30">
        <v>349</v>
      </c>
      <c r="G7" s="84">
        <v>4.8099999999999996</v>
      </c>
      <c r="H7" s="31">
        <v>0</v>
      </c>
      <c r="I7" s="31">
        <v>1</v>
      </c>
      <c r="J7" s="75">
        <v>0</v>
      </c>
    </row>
    <row r="8" spans="1:10" s="43" customFormat="1" ht="15.75" customHeight="1">
      <c r="A8" s="28" t="s">
        <v>99</v>
      </c>
      <c r="B8" s="30">
        <v>2362</v>
      </c>
      <c r="C8" s="30">
        <v>912</v>
      </c>
      <c r="D8" s="84">
        <v>2.59</v>
      </c>
      <c r="E8" s="30">
        <v>1663</v>
      </c>
      <c r="F8" s="30">
        <v>171</v>
      </c>
      <c r="G8" s="84">
        <v>9.73</v>
      </c>
      <c r="H8" s="31">
        <v>0</v>
      </c>
      <c r="I8" s="31">
        <v>1</v>
      </c>
      <c r="J8" s="75">
        <v>0</v>
      </c>
    </row>
    <row r="9" spans="1:10" s="43" customFormat="1" ht="15.75" customHeight="1">
      <c r="A9" s="28" t="s">
        <v>100</v>
      </c>
      <c r="B9" s="30">
        <v>2667</v>
      </c>
      <c r="C9" s="30">
        <v>1051</v>
      </c>
      <c r="D9" s="84">
        <v>2.5375832539999998</v>
      </c>
      <c r="E9" s="30">
        <v>1457</v>
      </c>
      <c r="F9" s="30">
        <v>580</v>
      </c>
      <c r="G9" s="84">
        <v>2.5099999999999998</v>
      </c>
      <c r="H9" s="31">
        <v>2</v>
      </c>
      <c r="I9" s="31">
        <v>0</v>
      </c>
      <c r="J9" s="75">
        <v>0</v>
      </c>
    </row>
    <row r="10" spans="1:10" s="43" customFormat="1" ht="15.75" customHeight="1">
      <c r="A10" s="28" t="s">
        <v>101</v>
      </c>
      <c r="B10" s="30">
        <v>1661</v>
      </c>
      <c r="C10" s="30">
        <v>2047</v>
      </c>
      <c r="D10" s="84">
        <v>0.81143136299999996</v>
      </c>
      <c r="E10" s="30">
        <v>833</v>
      </c>
      <c r="F10" s="30">
        <v>1224</v>
      </c>
      <c r="G10" s="84">
        <v>0.68</v>
      </c>
      <c r="H10" s="31">
        <v>1</v>
      </c>
      <c r="I10" s="31">
        <v>0</v>
      </c>
      <c r="J10" s="75">
        <v>0</v>
      </c>
    </row>
    <row r="11" spans="1:10" s="43" customFormat="1" ht="15.75" customHeight="1">
      <c r="A11" s="219" t="s">
        <v>102</v>
      </c>
      <c r="B11" s="119">
        <v>1713</v>
      </c>
      <c r="C11" s="119">
        <v>1984</v>
      </c>
      <c r="D11" s="259">
        <v>0.86340725799999996</v>
      </c>
      <c r="E11" s="119">
        <v>1078</v>
      </c>
      <c r="F11" s="119">
        <v>988</v>
      </c>
      <c r="G11" s="259">
        <v>1.0900000000000001</v>
      </c>
      <c r="H11" s="121">
        <v>1</v>
      </c>
      <c r="I11" s="121">
        <v>0</v>
      </c>
      <c r="J11" s="260">
        <v>0</v>
      </c>
    </row>
    <row r="12" spans="1:10" s="43" customFormat="1" ht="15.75" customHeight="1">
      <c r="A12" s="123" t="s">
        <v>927</v>
      </c>
      <c r="B12" s="62">
        <v>2320</v>
      </c>
      <c r="C12" s="62">
        <v>1395</v>
      </c>
      <c r="D12" s="261">
        <v>1.6630824369999999</v>
      </c>
      <c r="E12" s="62">
        <v>1645</v>
      </c>
      <c r="F12" s="62">
        <v>233</v>
      </c>
      <c r="G12" s="261">
        <v>7.06</v>
      </c>
      <c r="H12" s="124">
        <v>0</v>
      </c>
      <c r="I12" s="124">
        <v>3</v>
      </c>
      <c r="J12" s="158">
        <v>0</v>
      </c>
    </row>
    <row r="13" spans="1:10" s="43" customFormat="1" ht="15.75" customHeight="1">
      <c r="A13" s="123" t="s">
        <v>987</v>
      </c>
      <c r="B13" s="62">
        <v>1631</v>
      </c>
      <c r="C13" s="62">
        <v>2090</v>
      </c>
      <c r="D13" s="261">
        <v>0.78038277511961718</v>
      </c>
      <c r="E13" s="62">
        <v>851</v>
      </c>
      <c r="F13" s="62">
        <v>1238</v>
      </c>
      <c r="G13" s="261">
        <v>0.69</v>
      </c>
      <c r="H13" s="124">
        <v>0</v>
      </c>
      <c r="I13" s="124">
        <v>2</v>
      </c>
      <c r="J13" s="158">
        <v>0</v>
      </c>
    </row>
    <row r="14" spans="1:10" s="43" customFormat="1" ht="19.5" customHeight="1">
      <c r="A14" s="960" t="s">
        <v>327</v>
      </c>
      <c r="B14" s="960"/>
      <c r="C14" s="960"/>
      <c r="D14" s="960"/>
      <c r="E14" s="960"/>
      <c r="F14" s="960"/>
    </row>
    <row r="15" spans="1:10" s="43" customFormat="1" ht="18" customHeight="1">
      <c r="A15" s="863" t="s">
        <v>984</v>
      </c>
      <c r="B15" s="863"/>
      <c r="C15" s="863"/>
      <c r="D15" s="863"/>
      <c r="E15" s="863"/>
      <c r="F15" s="863"/>
    </row>
    <row r="16" spans="1:10" s="43" customFormat="1" ht="18" customHeight="1">
      <c r="A16" s="863" t="s">
        <v>133</v>
      </c>
      <c r="B16" s="863"/>
      <c r="C16" s="863"/>
      <c r="D16" s="863"/>
      <c r="E16" s="863"/>
      <c r="F16" s="863"/>
    </row>
    <row r="17" s="43" customFormat="1" ht="27.6" customHeight="1"/>
  </sheetData>
  <mergeCells count="8">
    <mergeCell ref="H2:J2"/>
    <mergeCell ref="A14:F14"/>
    <mergeCell ref="A15:F15"/>
    <mergeCell ref="A16:F16"/>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H26" sqref="H26"/>
    </sheetView>
  </sheetViews>
  <sheetFormatPr defaultRowHeight="15"/>
  <cols>
    <col min="1" max="1" width="9.85546875" style="25" bestFit="1" customWidth="1"/>
    <col min="2" max="10" width="13.5703125" style="25" bestFit="1" customWidth="1"/>
    <col min="11" max="11" width="4.7109375" style="25" bestFit="1" customWidth="1"/>
    <col min="12" max="16384" width="9.140625" style="25"/>
  </cols>
  <sheetData>
    <row r="1" spans="1:10" ht="13.5" customHeight="1">
      <c r="A1" s="863" t="s">
        <v>328</v>
      </c>
      <c r="B1" s="863"/>
      <c r="C1" s="863"/>
      <c r="D1" s="863"/>
      <c r="E1" s="863"/>
      <c r="F1" s="863"/>
      <c r="G1" s="863"/>
    </row>
    <row r="2" spans="1:10" s="43" customFormat="1" ht="27.75" customHeight="1">
      <c r="A2" s="865" t="s">
        <v>329</v>
      </c>
      <c r="B2" s="937" t="s">
        <v>136</v>
      </c>
      <c r="C2" s="938"/>
      <c r="D2" s="939"/>
      <c r="E2" s="937" t="s">
        <v>137</v>
      </c>
      <c r="F2" s="938"/>
      <c r="G2" s="939"/>
      <c r="H2" s="937" t="s">
        <v>138</v>
      </c>
      <c r="I2" s="938"/>
      <c r="J2" s="939"/>
    </row>
    <row r="3" spans="1:10" s="43" customFormat="1" ht="48" customHeight="1">
      <c r="A3" s="867"/>
      <c r="B3" s="27" t="s">
        <v>330</v>
      </c>
      <c r="C3" s="27" t="s">
        <v>173</v>
      </c>
      <c r="D3" s="27" t="s">
        <v>331</v>
      </c>
      <c r="E3" s="27" t="s">
        <v>330</v>
      </c>
      <c r="F3" s="27" t="s">
        <v>173</v>
      </c>
      <c r="G3" s="27" t="s">
        <v>331</v>
      </c>
      <c r="H3" s="27" t="s">
        <v>330</v>
      </c>
      <c r="I3" s="27" t="s">
        <v>173</v>
      </c>
      <c r="J3" s="27" t="s">
        <v>331</v>
      </c>
    </row>
    <row r="4" spans="1:10" s="50" customFormat="1" ht="18" customHeight="1">
      <c r="A4" s="32" t="s">
        <v>95</v>
      </c>
      <c r="B4" s="34">
        <v>5477</v>
      </c>
      <c r="C4" s="34">
        <v>4005</v>
      </c>
      <c r="D4" s="87">
        <v>73.123972977907613</v>
      </c>
      <c r="E4" s="34">
        <v>1968</v>
      </c>
      <c r="F4" s="34">
        <v>2053</v>
      </c>
      <c r="G4" s="87">
        <v>104.31910569105692</v>
      </c>
      <c r="H4" s="35">
        <v>298</v>
      </c>
      <c r="I4" s="35">
        <v>7</v>
      </c>
      <c r="J4" s="86">
        <v>2.348993288590604</v>
      </c>
    </row>
    <row r="5" spans="1:10" s="50" customFormat="1" ht="18" customHeight="1">
      <c r="A5" s="419" t="s">
        <v>96</v>
      </c>
      <c r="B5" s="416">
        <v>5304</v>
      </c>
      <c r="C5" s="416">
        <v>3825</v>
      </c>
      <c r="D5" s="430">
        <v>72.115384615384613</v>
      </c>
      <c r="E5" s="416">
        <v>2035</v>
      </c>
      <c r="F5" s="416">
        <v>2137</v>
      </c>
      <c r="G5" s="430">
        <v>105.01228501228501</v>
      </c>
      <c r="H5" s="431">
        <v>293</v>
      </c>
      <c r="I5" s="431">
        <v>7</v>
      </c>
      <c r="J5" s="432">
        <v>2.3890784982935154</v>
      </c>
    </row>
    <row r="6" spans="1:10" s="43" customFormat="1" ht="18" customHeight="1">
      <c r="A6" s="123" t="s">
        <v>97</v>
      </c>
      <c r="B6" s="62">
        <v>5485</v>
      </c>
      <c r="C6" s="62">
        <v>3352</v>
      </c>
      <c r="D6" s="262">
        <v>61.112123974475843</v>
      </c>
      <c r="E6" s="62">
        <v>1968</v>
      </c>
      <c r="F6" s="62">
        <v>1950</v>
      </c>
      <c r="G6" s="262">
        <v>99.08536585365853</v>
      </c>
      <c r="H6" s="124">
        <v>295</v>
      </c>
      <c r="I6" s="124">
        <v>3</v>
      </c>
      <c r="J6" s="158">
        <v>1.0169491525423728</v>
      </c>
    </row>
    <row r="7" spans="1:10" s="43" customFormat="1" ht="18" customHeight="1">
      <c r="A7" s="123" t="s">
        <v>98</v>
      </c>
      <c r="B7" s="62">
        <v>5489</v>
      </c>
      <c r="C7" s="62">
        <v>3756</v>
      </c>
      <c r="D7" s="262">
        <v>68.427764620149389</v>
      </c>
      <c r="E7" s="62">
        <v>1973</v>
      </c>
      <c r="F7" s="62">
        <v>1952</v>
      </c>
      <c r="G7" s="262">
        <v>98.93563101875317</v>
      </c>
      <c r="H7" s="124">
        <v>295</v>
      </c>
      <c r="I7" s="124">
        <v>2</v>
      </c>
      <c r="J7" s="158">
        <v>0.67796610169491522</v>
      </c>
    </row>
    <row r="8" spans="1:10" s="43" customFormat="1" ht="18" customHeight="1">
      <c r="A8" s="123" t="s">
        <v>99</v>
      </c>
      <c r="B8" s="62">
        <v>5494</v>
      </c>
      <c r="C8" s="62">
        <v>3805</v>
      </c>
      <c r="D8" s="262">
        <v>69.257371678194389</v>
      </c>
      <c r="E8" s="62">
        <v>1981</v>
      </c>
      <c r="F8" s="62">
        <v>1968</v>
      </c>
      <c r="G8" s="262">
        <v>99.343765774861183</v>
      </c>
      <c r="H8" s="124">
        <v>295</v>
      </c>
      <c r="I8" s="124">
        <v>3</v>
      </c>
      <c r="J8" s="158">
        <v>1.0169491525423728</v>
      </c>
    </row>
    <row r="9" spans="1:10" s="43" customFormat="1" ht="18" customHeight="1">
      <c r="A9" s="123" t="s">
        <v>100</v>
      </c>
      <c r="B9" s="62">
        <v>5507</v>
      </c>
      <c r="C9" s="62">
        <v>3803</v>
      </c>
      <c r="D9" s="262">
        <v>69.057563101507171</v>
      </c>
      <c r="E9" s="62">
        <v>1988</v>
      </c>
      <c r="F9" s="62">
        <v>1962</v>
      </c>
      <c r="G9" s="262">
        <v>98.692152917505027</v>
      </c>
      <c r="H9" s="124">
        <v>295</v>
      </c>
      <c r="I9" s="124">
        <v>4</v>
      </c>
      <c r="J9" s="158">
        <v>1.3559322033898304</v>
      </c>
    </row>
    <row r="10" spans="1:10" s="43" customFormat="1" ht="18" customHeight="1">
      <c r="A10" s="123" t="s">
        <v>101</v>
      </c>
      <c r="B10" s="62">
        <v>5521</v>
      </c>
      <c r="C10" s="62">
        <v>3803</v>
      </c>
      <c r="D10" s="262">
        <v>68.882448831733385</v>
      </c>
      <c r="E10" s="62">
        <v>2002</v>
      </c>
      <c r="F10" s="62">
        <v>1987</v>
      </c>
      <c r="G10" s="262">
        <v>99.250749250749251</v>
      </c>
      <c r="H10" s="124">
        <v>294</v>
      </c>
      <c r="I10" s="124">
        <v>2</v>
      </c>
      <c r="J10" s="158">
        <v>0.68027210884353739</v>
      </c>
    </row>
    <row r="11" spans="1:10" s="43" customFormat="1" ht="18" customHeight="1">
      <c r="A11" s="123" t="s">
        <v>102</v>
      </c>
      <c r="B11" s="62">
        <v>5533</v>
      </c>
      <c r="C11" s="62">
        <v>3784</v>
      </c>
      <c r="D11" s="262">
        <v>68.389662027832998</v>
      </c>
      <c r="E11" s="62">
        <v>2005</v>
      </c>
      <c r="F11" s="62">
        <v>1984</v>
      </c>
      <c r="G11" s="262">
        <v>98.952618453865341</v>
      </c>
      <c r="H11" s="124">
        <v>294</v>
      </c>
      <c r="I11" s="124">
        <v>2</v>
      </c>
      <c r="J11" s="158">
        <v>0.68027210884353739</v>
      </c>
    </row>
    <row r="12" spans="1:10" s="43" customFormat="1" ht="18" customHeight="1">
      <c r="A12" s="123" t="s">
        <v>927</v>
      </c>
      <c r="B12" s="62">
        <v>5285</v>
      </c>
      <c r="C12" s="62">
        <v>3818</v>
      </c>
      <c r="D12" s="262">
        <v>72.242194891201521</v>
      </c>
      <c r="E12" s="62">
        <v>2016</v>
      </c>
      <c r="F12" s="62">
        <v>2001</v>
      </c>
      <c r="G12" s="262">
        <v>99.25595238095238</v>
      </c>
      <c r="H12" s="124">
        <v>294</v>
      </c>
      <c r="I12" s="124">
        <v>4</v>
      </c>
      <c r="J12" s="158">
        <v>1.3605442176870748</v>
      </c>
    </row>
    <row r="13" spans="1:10" s="43" customFormat="1" ht="18" customHeight="1">
      <c r="A13" s="123" t="s">
        <v>987</v>
      </c>
      <c r="B13" s="62">
        <v>5304</v>
      </c>
      <c r="C13" s="62">
        <v>3825</v>
      </c>
      <c r="D13" s="262">
        <v>72.115384615384613</v>
      </c>
      <c r="E13" s="62">
        <v>2035</v>
      </c>
      <c r="F13" s="62">
        <v>2022</v>
      </c>
      <c r="G13" s="262">
        <v>99.361179361179367</v>
      </c>
      <c r="H13" s="124">
        <v>293</v>
      </c>
      <c r="I13" s="124">
        <v>4</v>
      </c>
      <c r="J13" s="158">
        <v>1.3651877133105803</v>
      </c>
    </row>
    <row r="14" spans="1:10" s="43" customFormat="1" ht="15" customHeight="1">
      <c r="A14" s="942" t="s">
        <v>984</v>
      </c>
      <c r="B14" s="942"/>
      <c r="C14" s="942"/>
      <c r="D14" s="942"/>
      <c r="E14" s="942"/>
      <c r="F14" s="942"/>
      <c r="G14" s="942"/>
    </row>
    <row r="15" spans="1:10" s="43" customFormat="1" ht="13.5" customHeight="1">
      <c r="A15" s="942" t="s">
        <v>133</v>
      </c>
      <c r="B15" s="942"/>
      <c r="C15" s="942"/>
      <c r="D15" s="942"/>
      <c r="E15" s="942"/>
      <c r="F15" s="942"/>
      <c r="G15" s="942"/>
    </row>
    <row r="16" spans="1:10" s="43" customFormat="1" ht="28.35" customHeight="1"/>
  </sheetData>
  <mergeCells count="7">
    <mergeCell ref="H2:J2"/>
    <mergeCell ref="A14:G14"/>
    <mergeCell ref="A15:G15"/>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zoomScaleNormal="100" workbookViewId="0">
      <selection activeCell="C29" sqref="C29"/>
    </sheetView>
  </sheetViews>
  <sheetFormatPr defaultRowHeight="12.75"/>
  <cols>
    <col min="1" max="1" width="7.140625" style="41" customWidth="1"/>
    <col min="2" max="2" width="31.85546875" style="41" customWidth="1"/>
    <col min="3" max="3" width="12" style="41" customWidth="1"/>
    <col min="4" max="4" width="14.7109375" style="41" bestFit="1" customWidth="1"/>
    <col min="5" max="5" width="10" style="41" customWidth="1"/>
    <col min="6" max="7" width="5.7109375" style="41" customWidth="1"/>
    <col min="8" max="8" width="8.28515625" style="41" customWidth="1"/>
    <col min="9" max="9" width="7" style="41" customWidth="1"/>
    <col min="10" max="10" width="7.85546875" style="41" bestFit="1" customWidth="1"/>
    <col min="11" max="12" width="9.28515625" style="41" bestFit="1" customWidth="1"/>
    <col min="13" max="13" width="11.42578125" style="41" customWidth="1"/>
    <col min="14" max="14" width="10.28515625" style="41" bestFit="1" customWidth="1"/>
    <col min="15" max="15" width="9.28515625" style="41" bestFit="1" customWidth="1"/>
    <col min="16" max="16" width="10.28515625" style="41" bestFit="1" customWidth="1"/>
    <col min="17" max="17" width="12.28515625" style="41" customWidth="1"/>
    <col min="18" max="19" width="10.28515625" style="41" bestFit="1" customWidth="1"/>
    <col min="20" max="16384" width="9.140625" style="41"/>
  </cols>
  <sheetData>
    <row r="1" spans="1:18" ht="13.5" customHeight="1">
      <c r="A1" s="842" t="s">
        <v>1</v>
      </c>
      <c r="B1" s="842"/>
      <c r="C1" s="842"/>
      <c r="D1" s="842"/>
      <c r="E1" s="842"/>
      <c r="F1" s="842"/>
      <c r="G1" s="842"/>
      <c r="H1" s="842"/>
      <c r="I1" s="842"/>
    </row>
    <row r="2" spans="1:18" s="42" customFormat="1" ht="35.25" customHeight="1">
      <c r="A2" s="850" t="s">
        <v>72</v>
      </c>
      <c r="B2" s="850" t="s">
        <v>73</v>
      </c>
      <c r="C2" s="850" t="s">
        <v>74</v>
      </c>
      <c r="D2" s="850" t="s">
        <v>75</v>
      </c>
      <c r="E2" s="850" t="s">
        <v>76</v>
      </c>
      <c r="F2" s="850" t="s">
        <v>913</v>
      </c>
      <c r="G2" s="854" t="s">
        <v>1080</v>
      </c>
      <c r="H2" s="850" t="s">
        <v>914</v>
      </c>
      <c r="I2" s="843" t="s">
        <v>939</v>
      </c>
      <c r="J2" s="844"/>
      <c r="K2" s="844"/>
      <c r="L2" s="852" t="s">
        <v>932</v>
      </c>
      <c r="M2" s="845" t="s">
        <v>1013</v>
      </c>
      <c r="N2" s="846"/>
      <c r="O2" s="846"/>
      <c r="P2" s="847"/>
      <c r="Q2" s="848" t="s">
        <v>937</v>
      </c>
    </row>
    <row r="3" spans="1:18" s="42" customFormat="1" ht="62.25" customHeight="1">
      <c r="A3" s="851"/>
      <c r="B3" s="851"/>
      <c r="C3" s="851"/>
      <c r="D3" s="851"/>
      <c r="E3" s="851"/>
      <c r="F3" s="851"/>
      <c r="G3" s="855"/>
      <c r="H3" s="851"/>
      <c r="I3" s="364" t="s">
        <v>930</v>
      </c>
      <c r="J3" s="364" t="s">
        <v>931</v>
      </c>
      <c r="K3" s="363" t="s">
        <v>90</v>
      </c>
      <c r="L3" s="853"/>
      <c r="M3" s="365" t="s">
        <v>933</v>
      </c>
      <c r="N3" s="365" t="s">
        <v>934</v>
      </c>
      <c r="O3" s="365" t="s">
        <v>935</v>
      </c>
      <c r="P3" s="365" t="s">
        <v>936</v>
      </c>
      <c r="Q3" s="849"/>
    </row>
    <row r="4" spans="1:18">
      <c r="A4" s="360">
        <v>1</v>
      </c>
      <c r="B4" s="353" t="s">
        <v>993</v>
      </c>
      <c r="C4" s="354">
        <v>44502</v>
      </c>
      <c r="D4" s="355" t="s">
        <v>989</v>
      </c>
      <c r="E4" s="356">
        <v>2208000</v>
      </c>
      <c r="F4" s="356">
        <v>10</v>
      </c>
      <c r="G4" s="356">
        <v>41</v>
      </c>
      <c r="H4" s="356">
        <v>51</v>
      </c>
      <c r="I4" s="361">
        <v>11.2608</v>
      </c>
      <c r="J4" s="361">
        <v>0</v>
      </c>
      <c r="K4" s="361">
        <v>11.2608</v>
      </c>
      <c r="L4" s="356">
        <v>7.82</v>
      </c>
      <c r="M4" s="362">
        <v>0</v>
      </c>
      <c r="N4" s="362">
        <v>1048000</v>
      </c>
      <c r="O4" s="362">
        <v>1048000</v>
      </c>
      <c r="P4" s="362">
        <v>112000</v>
      </c>
      <c r="Q4" s="362">
        <v>2096000</v>
      </c>
    </row>
    <row r="5" spans="1:18">
      <c r="A5" s="360">
        <v>2</v>
      </c>
      <c r="B5" s="353" t="s">
        <v>995</v>
      </c>
      <c r="C5" s="354">
        <v>44502</v>
      </c>
      <c r="D5" s="355" t="s">
        <v>1012</v>
      </c>
      <c r="E5" s="356">
        <v>14230000</v>
      </c>
      <c r="F5" s="356">
        <v>10</v>
      </c>
      <c r="G5" s="356">
        <v>20</v>
      </c>
      <c r="H5" s="356">
        <v>30</v>
      </c>
      <c r="I5" s="361">
        <v>42.69</v>
      </c>
      <c r="J5" s="361">
        <v>0</v>
      </c>
      <c r="K5" s="361">
        <v>42.69</v>
      </c>
      <c r="L5" s="356" t="s">
        <v>882</v>
      </c>
      <c r="M5" s="347" t="s">
        <v>882</v>
      </c>
      <c r="N5" s="347" t="s">
        <v>882</v>
      </c>
      <c r="O5" s="347" t="s">
        <v>882</v>
      </c>
      <c r="P5" s="347">
        <v>0</v>
      </c>
      <c r="Q5" s="362">
        <v>14230000</v>
      </c>
    </row>
    <row r="6" spans="1:18">
      <c r="A6" s="360">
        <v>3</v>
      </c>
      <c r="B6" s="353" t="s">
        <v>994</v>
      </c>
      <c r="C6" s="354">
        <v>44502</v>
      </c>
      <c r="D6" s="355" t="s">
        <v>990</v>
      </c>
      <c r="E6" s="356">
        <v>392287662</v>
      </c>
      <c r="F6" s="356">
        <v>5</v>
      </c>
      <c r="G6" s="356">
        <v>530</v>
      </c>
      <c r="H6" s="356">
        <v>535</v>
      </c>
      <c r="I6" s="361">
        <v>20987.389917</v>
      </c>
      <c r="J6" s="361">
        <v>0</v>
      </c>
      <c r="K6" s="361">
        <v>20987.389917</v>
      </c>
      <c r="L6" s="356" t="s">
        <v>882</v>
      </c>
      <c r="M6" s="347" t="s">
        <v>882</v>
      </c>
      <c r="N6" s="347" t="s">
        <v>882</v>
      </c>
      <c r="O6" s="347" t="s">
        <v>882</v>
      </c>
      <c r="P6" s="347">
        <v>0</v>
      </c>
      <c r="Q6" s="362">
        <v>392287662</v>
      </c>
    </row>
    <row r="7" spans="1:18">
      <c r="A7" s="360">
        <v>4</v>
      </c>
      <c r="B7" s="357" t="s">
        <v>988</v>
      </c>
      <c r="C7" s="354">
        <v>44504</v>
      </c>
      <c r="D7" s="355" t="s">
        <v>990</v>
      </c>
      <c r="E7" s="356">
        <v>24900000</v>
      </c>
      <c r="F7" s="356">
        <v>10</v>
      </c>
      <c r="G7" s="356">
        <v>0</v>
      </c>
      <c r="H7" s="356">
        <v>10</v>
      </c>
      <c r="I7" s="361">
        <v>24.9</v>
      </c>
      <c r="J7" s="362">
        <v>0</v>
      </c>
      <c r="K7" s="362">
        <v>24.9</v>
      </c>
      <c r="L7" s="356">
        <v>0</v>
      </c>
      <c r="M7" s="362">
        <v>0</v>
      </c>
      <c r="N7" s="362">
        <v>0</v>
      </c>
      <c r="O7" s="362">
        <v>0</v>
      </c>
      <c r="P7" s="362">
        <v>0</v>
      </c>
      <c r="Q7" s="362">
        <v>24900000</v>
      </c>
    </row>
    <row r="8" spans="1:18">
      <c r="A8" s="360">
        <v>5</v>
      </c>
      <c r="B8" s="353" t="s">
        <v>996</v>
      </c>
      <c r="C8" s="354">
        <v>44510</v>
      </c>
      <c r="D8" s="355" t="s">
        <v>991</v>
      </c>
      <c r="E8" s="356">
        <v>47575326</v>
      </c>
      <c r="F8" s="356">
        <v>1</v>
      </c>
      <c r="G8" s="356">
        <v>1124</v>
      </c>
      <c r="H8" s="356">
        <v>1125</v>
      </c>
      <c r="I8" s="361">
        <v>630.29992500000003</v>
      </c>
      <c r="J8" s="361">
        <v>4721.92425</v>
      </c>
      <c r="K8" s="361">
        <v>5352.2241750000003</v>
      </c>
      <c r="L8" s="356">
        <v>81.48</v>
      </c>
      <c r="M8" s="362">
        <v>14197599</v>
      </c>
      <c r="N8" s="362">
        <v>7098798</v>
      </c>
      <c r="O8" s="362">
        <v>4732532</v>
      </c>
      <c r="P8" s="362">
        <v>250000</v>
      </c>
      <c r="Q8" s="362">
        <v>47325326</v>
      </c>
    </row>
    <row r="9" spans="1:18">
      <c r="A9" s="360">
        <v>6</v>
      </c>
      <c r="B9" s="353" t="s">
        <v>997</v>
      </c>
      <c r="C9" s="354">
        <v>44512</v>
      </c>
      <c r="D9" s="355" t="s">
        <v>991</v>
      </c>
      <c r="E9" s="356">
        <v>20802305</v>
      </c>
      <c r="F9" s="356">
        <v>10</v>
      </c>
      <c r="G9" s="356">
        <v>567</v>
      </c>
      <c r="H9" s="356">
        <v>577</v>
      </c>
      <c r="I9" s="361">
        <v>299.99995619999999</v>
      </c>
      <c r="J9" s="361">
        <v>900.29304230000002</v>
      </c>
      <c r="K9" s="361">
        <v>1200.2929985000001</v>
      </c>
      <c r="L9" s="356">
        <v>2.09</v>
      </c>
      <c r="M9" s="362">
        <v>6225094</v>
      </c>
      <c r="N9" s="362">
        <v>3112546</v>
      </c>
      <c r="O9" s="362">
        <v>2075031</v>
      </c>
      <c r="P9" s="362">
        <v>51993</v>
      </c>
      <c r="Q9" s="362">
        <v>20750312</v>
      </c>
      <c r="R9" s="238"/>
    </row>
    <row r="10" spans="1:18">
      <c r="A10" s="360">
        <v>7</v>
      </c>
      <c r="B10" s="353" t="s">
        <v>998</v>
      </c>
      <c r="C10" s="354">
        <v>44512</v>
      </c>
      <c r="D10" s="355" t="s">
        <v>989</v>
      </c>
      <c r="E10" s="356">
        <v>4000000</v>
      </c>
      <c r="F10" s="356">
        <v>10</v>
      </c>
      <c r="G10" s="356">
        <v>115</v>
      </c>
      <c r="H10" s="356">
        <v>125</v>
      </c>
      <c r="I10" s="361">
        <v>50</v>
      </c>
      <c r="J10" s="361">
        <v>0</v>
      </c>
      <c r="K10" s="361">
        <v>50</v>
      </c>
      <c r="L10" s="356">
        <v>1</v>
      </c>
      <c r="M10" s="362">
        <v>0</v>
      </c>
      <c r="N10" s="362">
        <v>1900000</v>
      </c>
      <c r="O10" s="362">
        <v>1900000</v>
      </c>
      <c r="P10" s="362">
        <v>200000</v>
      </c>
      <c r="Q10" s="362">
        <v>3800000</v>
      </c>
    </row>
    <row r="11" spans="1:18">
      <c r="A11" s="360">
        <v>8</v>
      </c>
      <c r="B11" s="353" t="s">
        <v>999</v>
      </c>
      <c r="C11" s="354">
        <v>44515</v>
      </c>
      <c r="D11" s="355" t="s">
        <v>991</v>
      </c>
      <c r="E11" s="356">
        <v>58262397</v>
      </c>
      <c r="F11" s="356">
        <v>2</v>
      </c>
      <c r="G11" s="356">
        <v>976</v>
      </c>
      <c r="H11" s="356">
        <v>978</v>
      </c>
      <c r="I11" s="361">
        <v>3742.3469267999999</v>
      </c>
      <c r="J11" s="361">
        <v>1955.7154998000001</v>
      </c>
      <c r="K11" s="361">
        <v>5698.0624265999995</v>
      </c>
      <c r="L11" s="356">
        <v>17.86</v>
      </c>
      <c r="M11" s="362">
        <v>17478720</v>
      </c>
      <c r="N11" s="362">
        <v>8739359</v>
      </c>
      <c r="O11" s="362">
        <v>5826239</v>
      </c>
      <c r="P11" s="362">
        <v>0</v>
      </c>
      <c r="Q11" s="362">
        <v>58262397</v>
      </c>
    </row>
    <row r="12" spans="1:18">
      <c r="A12" s="360">
        <v>9</v>
      </c>
      <c r="B12" s="353" t="s">
        <v>1000</v>
      </c>
      <c r="C12" s="354">
        <v>44515</v>
      </c>
      <c r="D12" s="355" t="s">
        <v>991</v>
      </c>
      <c r="E12" s="356">
        <v>14760146</v>
      </c>
      <c r="F12" s="356">
        <v>10</v>
      </c>
      <c r="G12" s="356">
        <v>532</v>
      </c>
      <c r="H12" s="356">
        <v>542</v>
      </c>
      <c r="I12" s="361">
        <v>0</v>
      </c>
      <c r="J12" s="361">
        <v>799.99991320000004</v>
      </c>
      <c r="K12" s="361">
        <v>799.99991320000004</v>
      </c>
      <c r="L12" s="356">
        <v>1.63</v>
      </c>
      <c r="M12" s="362">
        <v>2952029</v>
      </c>
      <c r="N12" s="362">
        <v>2214022</v>
      </c>
      <c r="O12" s="362">
        <v>5166052</v>
      </c>
      <c r="P12" s="362">
        <v>0</v>
      </c>
      <c r="Q12" s="362">
        <v>14760146</v>
      </c>
    </row>
    <row r="13" spans="1:18">
      <c r="A13" s="360">
        <v>10</v>
      </c>
      <c r="B13" s="353" t="s">
        <v>1001</v>
      </c>
      <c r="C13" s="354">
        <v>44515</v>
      </c>
      <c r="D13" s="355" t="s">
        <v>991</v>
      </c>
      <c r="E13" s="356">
        <v>7695000</v>
      </c>
      <c r="F13" s="356">
        <v>10</v>
      </c>
      <c r="G13" s="356">
        <v>153</v>
      </c>
      <c r="H13" s="356">
        <v>163</v>
      </c>
      <c r="I13" s="361">
        <v>125.4285</v>
      </c>
      <c r="J13" s="361">
        <v>0</v>
      </c>
      <c r="K13" s="361">
        <v>125.4285</v>
      </c>
      <c r="L13" s="356">
        <v>101.91</v>
      </c>
      <c r="M13" s="362">
        <v>1539000</v>
      </c>
      <c r="N13" s="362">
        <v>1154250</v>
      </c>
      <c r="O13" s="362">
        <v>2693250</v>
      </c>
      <c r="P13" s="362">
        <v>0</v>
      </c>
      <c r="Q13" s="362">
        <v>7695000</v>
      </c>
    </row>
    <row r="14" spans="1:18">
      <c r="A14" s="360">
        <v>11</v>
      </c>
      <c r="B14" s="358" t="s">
        <v>1002</v>
      </c>
      <c r="C14" s="354">
        <v>44516</v>
      </c>
      <c r="D14" s="355" t="s">
        <v>992</v>
      </c>
      <c r="E14" s="359">
        <v>6555000</v>
      </c>
      <c r="F14" s="356">
        <v>10</v>
      </c>
      <c r="G14" s="356">
        <v>35</v>
      </c>
      <c r="H14" s="356">
        <v>45</v>
      </c>
      <c r="I14" s="361">
        <v>6.75</v>
      </c>
      <c r="J14" s="361">
        <v>22.747499999999999</v>
      </c>
      <c r="K14" s="361">
        <v>29.497499999999999</v>
      </c>
      <c r="L14" s="356">
        <v>1.2045999999999999</v>
      </c>
      <c r="M14" s="362">
        <v>0</v>
      </c>
      <c r="N14" s="362">
        <v>4803000</v>
      </c>
      <c r="O14" s="362">
        <v>1419000</v>
      </c>
      <c r="P14" s="362">
        <v>333000</v>
      </c>
      <c r="Q14" s="362">
        <v>6222000</v>
      </c>
    </row>
    <row r="15" spans="1:18">
      <c r="A15" s="360">
        <v>12</v>
      </c>
      <c r="B15" s="353" t="s">
        <v>1003</v>
      </c>
      <c r="C15" s="354">
        <v>44518</v>
      </c>
      <c r="D15" s="355" t="s">
        <v>991</v>
      </c>
      <c r="E15" s="356">
        <v>85116278</v>
      </c>
      <c r="F15" s="356">
        <v>1</v>
      </c>
      <c r="G15" s="356">
        <v>2149</v>
      </c>
      <c r="H15" s="356">
        <v>2150</v>
      </c>
      <c r="I15" s="361">
        <v>8299.9999650000009</v>
      </c>
      <c r="J15" s="361">
        <v>9999.9998049999995</v>
      </c>
      <c r="K15" s="361">
        <v>18299.999770000002</v>
      </c>
      <c r="L15" s="356">
        <v>1.95</v>
      </c>
      <c r="M15" s="362">
        <v>25534884</v>
      </c>
      <c r="N15" s="362">
        <v>12767441</v>
      </c>
      <c r="O15" s="362">
        <v>8511627</v>
      </c>
      <c r="P15" s="362">
        <v>0</v>
      </c>
      <c r="Q15" s="362">
        <v>85116278</v>
      </c>
    </row>
    <row r="16" spans="1:18">
      <c r="A16" s="360">
        <v>13</v>
      </c>
      <c r="B16" s="353" t="s">
        <v>1004</v>
      </c>
      <c r="C16" s="354">
        <v>44518</v>
      </c>
      <c r="D16" s="355" t="s">
        <v>991</v>
      </c>
      <c r="E16" s="356">
        <v>17569941</v>
      </c>
      <c r="F16" s="356">
        <v>10</v>
      </c>
      <c r="G16" s="356">
        <v>1170</v>
      </c>
      <c r="H16" s="356">
        <v>1180</v>
      </c>
      <c r="I16" s="361">
        <v>0</v>
      </c>
      <c r="J16" s="361">
        <v>2073.2530379999998</v>
      </c>
      <c r="K16" s="361">
        <v>2073.2530379999998</v>
      </c>
      <c r="L16" s="356">
        <v>8.08</v>
      </c>
      <c r="M16" s="362">
        <v>5270983</v>
      </c>
      <c r="N16" s="362">
        <v>2635491</v>
      </c>
      <c r="O16" s="362">
        <v>1756994</v>
      </c>
      <c r="P16" s="362">
        <v>0</v>
      </c>
      <c r="Q16" s="362">
        <v>17569941</v>
      </c>
    </row>
    <row r="17" spans="1:17">
      <c r="A17" s="360">
        <v>14</v>
      </c>
      <c r="B17" s="353" t="s">
        <v>1005</v>
      </c>
      <c r="C17" s="354">
        <v>44523</v>
      </c>
      <c r="D17" s="355" t="s">
        <v>991</v>
      </c>
      <c r="E17" s="356">
        <v>30489362</v>
      </c>
      <c r="F17" s="356">
        <v>1</v>
      </c>
      <c r="G17" s="356">
        <v>196</v>
      </c>
      <c r="H17" s="356">
        <v>197</v>
      </c>
      <c r="I17" s="361">
        <v>474.6404331</v>
      </c>
      <c r="J17" s="361">
        <v>125.9999983</v>
      </c>
      <c r="K17" s="361">
        <v>600.64043140000001</v>
      </c>
      <c r="L17" s="356">
        <v>337.89</v>
      </c>
      <c r="M17" s="362">
        <v>9060315</v>
      </c>
      <c r="N17" s="362">
        <v>4522842</v>
      </c>
      <c r="O17" s="362">
        <v>3015228</v>
      </c>
      <c r="P17" s="362">
        <v>337078</v>
      </c>
      <c r="Q17" s="362">
        <v>30152283</v>
      </c>
    </row>
    <row r="18" spans="1:17">
      <c r="A18" s="360">
        <v>15</v>
      </c>
      <c r="B18" s="353" t="s">
        <v>1006</v>
      </c>
      <c r="C18" s="354">
        <v>44526</v>
      </c>
      <c r="D18" s="355" t="s">
        <v>991</v>
      </c>
      <c r="E18" s="356">
        <v>15465861</v>
      </c>
      <c r="F18" s="356">
        <v>2</v>
      </c>
      <c r="G18" s="356">
        <v>660</v>
      </c>
      <c r="H18" s="356">
        <v>662</v>
      </c>
      <c r="I18" s="361">
        <v>149.99999819999999</v>
      </c>
      <c r="J18" s="361">
        <v>873.84</v>
      </c>
      <c r="K18" s="361">
        <v>1023.8399982000001</v>
      </c>
      <c r="L18" s="356">
        <v>76.39</v>
      </c>
      <c r="M18" s="362">
        <v>3081172</v>
      </c>
      <c r="N18" s="362">
        <v>2310880</v>
      </c>
      <c r="O18" s="362">
        <v>5392052</v>
      </c>
      <c r="P18" s="362">
        <v>60000</v>
      </c>
      <c r="Q18" s="362">
        <v>15405861</v>
      </c>
    </row>
    <row r="19" spans="1:17">
      <c r="A19" s="360">
        <v>16</v>
      </c>
      <c r="B19" s="358" t="s">
        <v>1007</v>
      </c>
      <c r="C19" s="354">
        <v>44529</v>
      </c>
      <c r="D19" s="355" t="s">
        <v>992</v>
      </c>
      <c r="E19" s="359">
        <v>3000000</v>
      </c>
      <c r="F19" s="356">
        <v>10</v>
      </c>
      <c r="G19" s="356">
        <v>53</v>
      </c>
      <c r="H19" s="356">
        <v>63</v>
      </c>
      <c r="I19" s="361">
        <v>18.899999999999999</v>
      </c>
      <c r="J19" s="361">
        <v>0</v>
      </c>
      <c r="K19" s="361">
        <v>18.899999999999999</v>
      </c>
      <c r="L19" s="356">
        <v>1.1100000000000001</v>
      </c>
      <c r="M19" s="362">
        <v>0</v>
      </c>
      <c r="N19" s="362">
        <v>1058000</v>
      </c>
      <c r="O19" s="362">
        <v>1520000</v>
      </c>
      <c r="P19" s="362">
        <v>152000</v>
      </c>
      <c r="Q19" s="362">
        <v>2578000</v>
      </c>
    </row>
    <row r="20" spans="1:17">
      <c r="A20" s="360">
        <v>17</v>
      </c>
      <c r="B20" s="353" t="s">
        <v>1008</v>
      </c>
      <c r="C20" s="354">
        <v>44530</v>
      </c>
      <c r="D20" s="355" t="s">
        <v>991</v>
      </c>
      <c r="E20" s="356">
        <v>14689983</v>
      </c>
      <c r="F20" s="356">
        <v>10</v>
      </c>
      <c r="G20" s="356">
        <v>680</v>
      </c>
      <c r="H20" s="356">
        <v>690</v>
      </c>
      <c r="I20" s="361">
        <v>124.99998600000001</v>
      </c>
      <c r="J20" s="361">
        <v>888.60884099999998</v>
      </c>
      <c r="K20" s="361">
        <v>1013.608827</v>
      </c>
      <c r="L20" s="356">
        <v>136.13</v>
      </c>
      <c r="M20" s="362">
        <v>4406996</v>
      </c>
      <c r="N20" s="362">
        <v>2203497</v>
      </c>
      <c r="O20" s="362">
        <v>1468998</v>
      </c>
      <c r="P20" s="362">
        <v>0</v>
      </c>
      <c r="Q20" s="362">
        <v>14689983</v>
      </c>
    </row>
    <row r="21" spans="1:17">
      <c r="A21" s="41" t="s">
        <v>1011</v>
      </c>
      <c r="B21" s="41" t="s">
        <v>1009</v>
      </c>
    </row>
    <row r="22" spans="1:17">
      <c r="B22" s="41" t="s">
        <v>1010</v>
      </c>
    </row>
    <row r="23" spans="1:17">
      <c r="B23" s="41" t="s">
        <v>938</v>
      </c>
    </row>
  </sheetData>
  <mergeCells count="13">
    <mergeCell ref="A1:I1"/>
    <mergeCell ref="I2:K2"/>
    <mergeCell ref="M2:P2"/>
    <mergeCell ref="Q2:Q3"/>
    <mergeCell ref="A2:A3"/>
    <mergeCell ref="B2:B3"/>
    <mergeCell ref="C2:C3"/>
    <mergeCell ref="D2:D3"/>
    <mergeCell ref="E2:E3"/>
    <mergeCell ref="F2:F3"/>
    <mergeCell ref="H2:H3"/>
    <mergeCell ref="L2:L3"/>
    <mergeCell ref="G2:G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D4" sqref="D4"/>
    </sheetView>
  </sheetViews>
  <sheetFormatPr defaultRowHeight="15"/>
  <cols>
    <col min="1" max="8" width="14.7109375" style="25" bestFit="1" customWidth="1"/>
    <col min="9" max="9" width="4.7109375" style="25" bestFit="1" customWidth="1"/>
    <col min="10" max="16384" width="9.140625" style="25"/>
  </cols>
  <sheetData>
    <row r="1" spans="1:10" ht="15.75" customHeight="1">
      <c r="A1" s="961" t="s">
        <v>16</v>
      </c>
      <c r="B1" s="961"/>
      <c r="C1" s="961"/>
      <c r="D1" s="944"/>
      <c r="E1" s="944"/>
      <c r="F1" s="944"/>
      <c r="G1" s="944"/>
      <c r="H1" s="944"/>
    </row>
    <row r="2" spans="1:10" s="43" customFormat="1" ht="38.25" customHeight="1">
      <c r="A2" s="26" t="s">
        <v>87</v>
      </c>
      <c r="B2" s="27" t="s">
        <v>332</v>
      </c>
      <c r="C2" s="27" t="s">
        <v>333</v>
      </c>
      <c r="D2" s="27" t="s">
        <v>334</v>
      </c>
      <c r="E2" s="27" t="s">
        <v>335</v>
      </c>
      <c r="F2" s="27" t="s">
        <v>336</v>
      </c>
      <c r="G2" s="27" t="s">
        <v>337</v>
      </c>
      <c r="H2" s="27" t="s">
        <v>338</v>
      </c>
    </row>
    <row r="3" spans="1:10" s="50" customFormat="1" ht="18" customHeight="1">
      <c r="A3" s="32" t="s">
        <v>95</v>
      </c>
      <c r="B3" s="434">
        <v>1.4505722940000001</v>
      </c>
      <c r="C3" s="434">
        <v>1.3744564720000001</v>
      </c>
      <c r="D3" s="434">
        <v>1.3066160929999999</v>
      </c>
      <c r="E3" s="433">
        <v>1.4132329029999999</v>
      </c>
      <c r="F3" s="433">
        <v>1.1986445139999999</v>
      </c>
      <c r="G3" s="433">
        <v>1.299918656</v>
      </c>
      <c r="H3" s="433">
        <v>1.4</v>
      </c>
    </row>
    <row r="4" spans="1:10" s="50" customFormat="1" ht="18" customHeight="1">
      <c r="A4" s="413" t="s">
        <v>96</v>
      </c>
      <c r="B4" s="434">
        <v>0.81272994300000001</v>
      </c>
      <c r="C4" s="434">
        <v>0.80546444800000006</v>
      </c>
      <c r="D4" s="434">
        <v>0.811916847</v>
      </c>
      <c r="E4" s="792">
        <v>0.80749811100000002</v>
      </c>
      <c r="F4" s="434">
        <v>0.905684343</v>
      </c>
      <c r="G4" s="434">
        <v>0.80889253999999999</v>
      </c>
      <c r="H4" s="434">
        <v>1</v>
      </c>
      <c r="J4" s="43"/>
    </row>
    <row r="5" spans="1:10" s="43" customFormat="1" ht="18" customHeight="1">
      <c r="A5" s="244" t="s">
        <v>97</v>
      </c>
      <c r="B5" s="264">
        <v>1.3512316170000001</v>
      </c>
      <c r="C5" s="264">
        <v>1.350492805</v>
      </c>
      <c r="D5" s="264">
        <v>1.371395811</v>
      </c>
      <c r="E5" s="264">
        <v>1.294729142</v>
      </c>
      <c r="F5" s="264">
        <v>1.3649382459999999</v>
      </c>
      <c r="G5" s="264">
        <v>1.334197997</v>
      </c>
      <c r="H5" s="264">
        <v>1.3</v>
      </c>
    </row>
    <row r="6" spans="1:10" s="43" customFormat="1" ht="18" customHeight="1">
      <c r="A6" s="244" t="s">
        <v>98</v>
      </c>
      <c r="B6" s="264">
        <v>0.83266913499999995</v>
      </c>
      <c r="C6" s="264">
        <v>0.75781006399999995</v>
      </c>
      <c r="D6" s="264">
        <v>0.70660597199999997</v>
      </c>
      <c r="E6" s="264">
        <v>0.80273121400000003</v>
      </c>
      <c r="F6" s="264">
        <v>0.68691526199999997</v>
      </c>
      <c r="G6" s="264">
        <v>0.69233961099999997</v>
      </c>
      <c r="H6" s="264">
        <v>0.8</v>
      </c>
    </row>
    <row r="7" spans="1:10" s="43" customFormat="1" ht="18" customHeight="1">
      <c r="A7" s="244" t="s">
        <v>99</v>
      </c>
      <c r="B7" s="264">
        <v>0.42861944699999999</v>
      </c>
      <c r="C7" s="264">
        <v>0.44103382000000002</v>
      </c>
      <c r="D7" s="264">
        <v>0.48469981400000001</v>
      </c>
      <c r="E7" s="264">
        <v>0.42671399999999998</v>
      </c>
      <c r="F7" s="264">
        <v>0.732178</v>
      </c>
      <c r="G7" s="264">
        <v>0.47325600000000001</v>
      </c>
      <c r="H7" s="264">
        <v>0.4</v>
      </c>
    </row>
    <row r="8" spans="1:10" s="43" customFormat="1" ht="18" customHeight="1">
      <c r="A8" s="244" t="s">
        <v>100</v>
      </c>
      <c r="B8" s="264">
        <v>0.57155769599999995</v>
      </c>
      <c r="C8" s="264">
        <v>0.53896578100000003</v>
      </c>
      <c r="D8" s="264">
        <v>0.53414794700000001</v>
      </c>
      <c r="E8" s="264">
        <v>0.55434005900000005</v>
      </c>
      <c r="F8" s="264">
        <v>0.51408356300000002</v>
      </c>
      <c r="G8" s="264">
        <v>0.51911415000000005</v>
      </c>
      <c r="H8" s="264">
        <v>0.6</v>
      </c>
    </row>
    <row r="9" spans="1:10" s="43" customFormat="1" ht="18" customHeight="1">
      <c r="A9" s="244" t="s">
        <v>101</v>
      </c>
      <c r="B9" s="264">
        <v>0.57790227000000005</v>
      </c>
      <c r="C9" s="264">
        <v>0.57654174700000005</v>
      </c>
      <c r="D9" s="264">
        <v>0.60094547799999998</v>
      </c>
      <c r="E9" s="264">
        <v>0.55653598699999995</v>
      </c>
      <c r="F9" s="264">
        <v>0.72913093100000004</v>
      </c>
      <c r="G9" s="264">
        <v>0.58164409500000003</v>
      </c>
      <c r="H9" s="264">
        <v>0.6</v>
      </c>
    </row>
    <row r="10" spans="1:10" s="43" customFormat="1" ht="18" customHeight="1">
      <c r="A10" s="349" t="s">
        <v>102</v>
      </c>
      <c r="B10" s="264">
        <v>0.605463372</v>
      </c>
      <c r="C10" s="264">
        <v>0.59393647100000002</v>
      </c>
      <c r="D10" s="264">
        <v>0.59404234600000005</v>
      </c>
      <c r="E10" s="264">
        <v>0.589404237</v>
      </c>
      <c r="F10" s="264">
        <v>0.732874201</v>
      </c>
      <c r="G10" s="264">
        <v>0.579892517</v>
      </c>
      <c r="H10" s="264">
        <v>0.6</v>
      </c>
    </row>
    <row r="11" spans="1:10" s="43" customFormat="1" ht="18" customHeight="1">
      <c r="A11" s="414" t="s">
        <v>927</v>
      </c>
      <c r="B11" s="264">
        <v>0.80021122</v>
      </c>
      <c r="C11" s="264">
        <v>0.84651715100000002</v>
      </c>
      <c r="D11" s="264">
        <v>0.87705088200000003</v>
      </c>
      <c r="E11" s="264">
        <v>0.80408282600000003</v>
      </c>
      <c r="F11" s="264">
        <v>1.047181567</v>
      </c>
      <c r="G11" s="264">
        <v>0.85525317599999995</v>
      </c>
      <c r="H11" s="264">
        <v>0.8</v>
      </c>
    </row>
    <row r="12" spans="1:10" s="43" customFormat="1" ht="18" customHeight="1">
      <c r="A12" s="414" t="s">
        <v>987</v>
      </c>
      <c r="B12" s="264">
        <v>1.004931698</v>
      </c>
      <c r="C12" s="264">
        <v>1.0349548399999999</v>
      </c>
      <c r="D12" s="264">
        <v>1.05132574</v>
      </c>
      <c r="E12" s="264">
        <v>0.99468475899999997</v>
      </c>
      <c r="F12" s="264">
        <v>1.1145001569999999</v>
      </c>
      <c r="G12" s="264">
        <v>1.023416696</v>
      </c>
      <c r="H12" s="264">
        <v>1</v>
      </c>
    </row>
    <row r="13" spans="1:10" s="43" customFormat="1" ht="19.5" customHeight="1">
      <c r="A13" s="960" t="s">
        <v>340</v>
      </c>
      <c r="B13" s="960"/>
      <c r="C13" s="960"/>
      <c r="D13" s="960"/>
      <c r="E13" s="960"/>
      <c r="F13" s="960"/>
      <c r="G13" s="960"/>
    </row>
    <row r="14" spans="1:10" s="43" customFormat="1" ht="18" customHeight="1">
      <c r="A14" s="863" t="s">
        <v>984</v>
      </c>
      <c r="B14" s="863"/>
      <c r="C14" s="863"/>
      <c r="D14" s="863"/>
      <c r="E14" s="863"/>
      <c r="F14" s="863"/>
      <c r="G14" s="863"/>
    </row>
    <row r="15" spans="1:10" s="43" customFormat="1" ht="18" customHeight="1">
      <c r="A15" s="863" t="s">
        <v>339</v>
      </c>
      <c r="B15" s="863"/>
      <c r="C15" s="863"/>
      <c r="D15" s="863"/>
      <c r="E15" s="863"/>
      <c r="F15" s="863"/>
      <c r="G15" s="863"/>
    </row>
    <row r="16" spans="1:10" s="43" customFormat="1" ht="27.6" customHeight="1"/>
  </sheetData>
  <mergeCells count="4">
    <mergeCell ref="A14:G14"/>
    <mergeCell ref="A15:G15"/>
    <mergeCell ref="A13:G13"/>
    <mergeCell ref="A1:H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activeCell="F17" sqref="F17"/>
    </sheetView>
  </sheetViews>
  <sheetFormatPr defaultRowHeight="15"/>
  <cols>
    <col min="1" max="10" width="14.7109375" style="25" bestFit="1" customWidth="1"/>
    <col min="11" max="11" width="14.42578125" style="25" bestFit="1" customWidth="1"/>
    <col min="12" max="12" width="15" style="25" bestFit="1" customWidth="1"/>
    <col min="13" max="16" width="14.7109375" style="25" bestFit="1" customWidth="1"/>
    <col min="17" max="17" width="4.7109375" style="25" bestFit="1" customWidth="1"/>
    <col min="18" max="16384" width="9.140625" style="25"/>
  </cols>
  <sheetData>
    <row r="1" spans="1:16" ht="14.25" customHeight="1">
      <c r="A1" s="856" t="s">
        <v>17</v>
      </c>
      <c r="B1" s="856"/>
      <c r="C1" s="856"/>
      <c r="D1" s="856"/>
      <c r="E1" s="856"/>
      <c r="F1" s="856"/>
      <c r="G1" s="856"/>
      <c r="H1" s="856"/>
      <c r="I1" s="856"/>
      <c r="J1" s="856"/>
      <c r="K1" s="856"/>
    </row>
    <row r="2" spans="1:16" s="43" customFormat="1" ht="18.75" customHeight="1">
      <c r="A2" s="26" t="s">
        <v>112</v>
      </c>
      <c r="B2" s="871" t="s">
        <v>136</v>
      </c>
      <c r="C2" s="932"/>
      <c r="D2" s="932"/>
      <c r="E2" s="932"/>
      <c r="F2" s="872"/>
      <c r="G2" s="913" t="s">
        <v>137</v>
      </c>
      <c r="H2" s="919"/>
      <c r="I2" s="919"/>
      <c r="J2" s="919"/>
      <c r="K2" s="914"/>
      <c r="L2" s="913" t="s">
        <v>138</v>
      </c>
      <c r="M2" s="919"/>
      <c r="N2" s="919"/>
      <c r="O2" s="919"/>
      <c r="P2" s="914"/>
    </row>
    <row r="3" spans="1:16" s="43" customFormat="1" ht="18" customHeight="1">
      <c r="A3" s="26" t="s">
        <v>341</v>
      </c>
      <c r="B3" s="64" t="s">
        <v>342</v>
      </c>
      <c r="C3" s="64" t="s">
        <v>343</v>
      </c>
      <c r="D3" s="64" t="s">
        <v>344</v>
      </c>
      <c r="E3" s="64" t="s">
        <v>345</v>
      </c>
      <c r="F3" s="64" t="s">
        <v>346</v>
      </c>
      <c r="G3" s="64" t="s">
        <v>342</v>
      </c>
      <c r="H3" s="64" t="s">
        <v>343</v>
      </c>
      <c r="I3" s="64" t="s">
        <v>344</v>
      </c>
      <c r="J3" s="64" t="s">
        <v>345</v>
      </c>
      <c r="K3" s="64" t="s">
        <v>346</v>
      </c>
      <c r="L3" s="64" t="s">
        <v>342</v>
      </c>
      <c r="M3" s="64" t="s">
        <v>343</v>
      </c>
      <c r="N3" s="64" t="s">
        <v>344</v>
      </c>
      <c r="O3" s="64" t="s">
        <v>345</v>
      </c>
      <c r="P3" s="64" t="s">
        <v>346</v>
      </c>
    </row>
    <row r="4" spans="1:16" s="43" customFormat="1" ht="18" customHeight="1">
      <c r="A4" s="871" t="s">
        <v>347</v>
      </c>
      <c r="B4" s="932"/>
      <c r="C4" s="932"/>
      <c r="D4" s="932"/>
      <c r="E4" s="932"/>
      <c r="F4" s="932"/>
      <c r="G4" s="932"/>
      <c r="H4" s="932"/>
      <c r="I4" s="932"/>
      <c r="J4" s="932"/>
      <c r="K4" s="932"/>
      <c r="L4" s="932"/>
      <c r="M4" s="932"/>
      <c r="N4" s="932"/>
      <c r="O4" s="932"/>
      <c r="P4" s="872"/>
    </row>
    <row r="5" spans="1:16" s="50" customFormat="1" ht="16.5" customHeight="1">
      <c r="A5" s="419" t="s">
        <v>95</v>
      </c>
      <c r="B5" s="420">
        <v>13.591200000000001</v>
      </c>
      <c r="C5" s="420">
        <v>22.532399999999999</v>
      </c>
      <c r="D5" s="420">
        <v>38.741599999999998</v>
      </c>
      <c r="E5" s="420">
        <v>51.457099999999997</v>
      </c>
      <c r="F5" s="420">
        <v>67.043000000000006</v>
      </c>
      <c r="G5" s="420">
        <v>16.09</v>
      </c>
      <c r="H5" s="420">
        <v>26.25</v>
      </c>
      <c r="I5" s="420">
        <v>43.58</v>
      </c>
      <c r="J5" s="420">
        <v>58.72</v>
      </c>
      <c r="K5" s="420">
        <v>76.61</v>
      </c>
      <c r="L5" s="435">
        <v>99.9</v>
      </c>
      <c r="M5" s="436">
        <v>100</v>
      </c>
      <c r="N5" s="435">
        <v>100</v>
      </c>
      <c r="O5" s="435">
        <v>100</v>
      </c>
      <c r="P5" s="435">
        <v>100</v>
      </c>
    </row>
    <row r="6" spans="1:16" s="50" customFormat="1" ht="16.5" customHeight="1">
      <c r="A6" s="437" t="s">
        <v>96</v>
      </c>
      <c r="B6" s="438">
        <v>8.0640999999999998</v>
      </c>
      <c r="C6" s="438">
        <v>13.923299999999999</v>
      </c>
      <c r="D6" s="438">
        <v>25.6615</v>
      </c>
      <c r="E6" s="438">
        <v>37.677</v>
      </c>
      <c r="F6" s="438">
        <v>52.061500000000002</v>
      </c>
      <c r="G6" s="438">
        <v>10.49</v>
      </c>
      <c r="H6" s="438">
        <v>17.89</v>
      </c>
      <c r="I6" s="438">
        <v>32.83</v>
      </c>
      <c r="J6" s="438">
        <v>47.07</v>
      </c>
      <c r="K6" s="438">
        <v>63.46</v>
      </c>
      <c r="L6" s="439">
        <v>99.884986389999995</v>
      </c>
      <c r="M6" s="440">
        <v>100</v>
      </c>
      <c r="N6" s="439">
        <v>100</v>
      </c>
      <c r="O6" s="439">
        <v>100</v>
      </c>
      <c r="P6" s="439">
        <v>100</v>
      </c>
    </row>
    <row r="7" spans="1:16" s="43" customFormat="1" ht="16.5" customHeight="1">
      <c r="A7" s="123" t="s">
        <v>97</v>
      </c>
      <c r="B7" s="258">
        <v>12.350899999999999</v>
      </c>
      <c r="C7" s="258">
        <v>21.0107</v>
      </c>
      <c r="D7" s="258">
        <v>35.4694</v>
      </c>
      <c r="E7" s="258">
        <v>47.937100000000001</v>
      </c>
      <c r="F7" s="258">
        <v>62.816299999999998</v>
      </c>
      <c r="G7" s="258">
        <v>14.37</v>
      </c>
      <c r="H7" s="258">
        <v>25.73</v>
      </c>
      <c r="I7" s="258">
        <v>43.91</v>
      </c>
      <c r="J7" s="258">
        <v>58.01</v>
      </c>
      <c r="K7" s="258">
        <v>74.36</v>
      </c>
      <c r="L7" s="267">
        <v>100</v>
      </c>
      <c r="M7" s="268">
        <v>100</v>
      </c>
      <c r="N7" s="267">
        <v>100</v>
      </c>
      <c r="O7" s="267">
        <v>100</v>
      </c>
      <c r="P7" s="267">
        <v>100</v>
      </c>
    </row>
    <row r="8" spans="1:16" s="43" customFormat="1" ht="16.5" customHeight="1">
      <c r="A8" s="123" t="s">
        <v>98</v>
      </c>
      <c r="B8" s="258">
        <v>12.9831</v>
      </c>
      <c r="C8" s="258">
        <v>19.528099999999998</v>
      </c>
      <c r="D8" s="258">
        <v>31.2014</v>
      </c>
      <c r="E8" s="258">
        <v>43.485100000000003</v>
      </c>
      <c r="F8" s="258">
        <v>57.971299999999999</v>
      </c>
      <c r="G8" s="258">
        <v>13.1</v>
      </c>
      <c r="H8" s="258">
        <v>20.25</v>
      </c>
      <c r="I8" s="258">
        <v>35.630000000000003</v>
      </c>
      <c r="J8" s="258">
        <v>50.82</v>
      </c>
      <c r="K8" s="258">
        <v>67.64</v>
      </c>
      <c r="L8" s="267">
        <v>100</v>
      </c>
      <c r="M8" s="268">
        <v>100</v>
      </c>
      <c r="N8" s="267">
        <v>100</v>
      </c>
      <c r="O8" s="267">
        <v>100</v>
      </c>
      <c r="P8" s="267">
        <v>100</v>
      </c>
    </row>
    <row r="9" spans="1:16" s="43" customFormat="1" ht="16.5" customHeight="1">
      <c r="A9" s="123" t="s">
        <v>99</v>
      </c>
      <c r="B9" s="258">
        <v>15.0749</v>
      </c>
      <c r="C9" s="258">
        <v>21.0307</v>
      </c>
      <c r="D9" s="258">
        <v>33.136800000000001</v>
      </c>
      <c r="E9" s="258">
        <v>43.366199999999999</v>
      </c>
      <c r="F9" s="258">
        <v>55.621499999999997</v>
      </c>
      <c r="G9" s="258">
        <v>13.8</v>
      </c>
      <c r="H9" s="258">
        <v>20.9</v>
      </c>
      <c r="I9" s="258">
        <v>33.799999999999997</v>
      </c>
      <c r="J9" s="258">
        <v>46.8</v>
      </c>
      <c r="K9" s="258">
        <v>62.7</v>
      </c>
      <c r="L9" s="267">
        <v>100</v>
      </c>
      <c r="M9" s="268">
        <v>100</v>
      </c>
      <c r="N9" s="267">
        <v>100</v>
      </c>
      <c r="O9" s="267">
        <v>100</v>
      </c>
      <c r="P9" s="267">
        <v>100</v>
      </c>
    </row>
    <row r="10" spans="1:16" s="43" customFormat="1" ht="16.5" customHeight="1">
      <c r="A10" s="123" t="s">
        <v>100</v>
      </c>
      <c r="B10" s="258">
        <v>7.64</v>
      </c>
      <c r="C10" s="258">
        <v>12.9</v>
      </c>
      <c r="D10" s="258">
        <v>23.67</v>
      </c>
      <c r="E10" s="258">
        <v>34.65</v>
      </c>
      <c r="F10" s="258">
        <v>47.52</v>
      </c>
      <c r="G10" s="258">
        <v>9.31</v>
      </c>
      <c r="H10" s="258">
        <v>15.67</v>
      </c>
      <c r="I10" s="258">
        <v>28.96</v>
      </c>
      <c r="J10" s="258">
        <v>43.1</v>
      </c>
      <c r="K10" s="258">
        <v>58.7</v>
      </c>
      <c r="L10" s="267">
        <v>100</v>
      </c>
      <c r="M10" s="268">
        <v>100</v>
      </c>
      <c r="N10" s="267">
        <v>100</v>
      </c>
      <c r="O10" s="267">
        <v>100</v>
      </c>
      <c r="P10" s="267">
        <v>100</v>
      </c>
    </row>
    <row r="11" spans="1:16" s="43" customFormat="1" ht="16.5" customHeight="1">
      <c r="A11" s="123" t="s">
        <v>101</v>
      </c>
      <c r="B11" s="258">
        <v>9.3158999999999992</v>
      </c>
      <c r="C11" s="258">
        <v>14.763299999999999</v>
      </c>
      <c r="D11" s="258">
        <v>27.0183</v>
      </c>
      <c r="E11" s="258">
        <v>39.256399999999999</v>
      </c>
      <c r="F11" s="258">
        <v>53.6066</v>
      </c>
      <c r="G11" s="258">
        <v>11.45</v>
      </c>
      <c r="H11" s="258">
        <v>18.7</v>
      </c>
      <c r="I11" s="258">
        <v>33.549999999999997</v>
      </c>
      <c r="J11" s="258">
        <v>47.61</v>
      </c>
      <c r="K11" s="258">
        <v>64.33</v>
      </c>
      <c r="L11" s="267">
        <v>100</v>
      </c>
      <c r="M11" s="268">
        <v>100</v>
      </c>
      <c r="N11" s="267">
        <v>100</v>
      </c>
      <c r="O11" s="267">
        <v>100</v>
      </c>
      <c r="P11" s="267">
        <v>100</v>
      </c>
    </row>
    <row r="12" spans="1:16" s="43" customFormat="1" ht="16.5" customHeight="1">
      <c r="A12" s="123" t="s">
        <v>102</v>
      </c>
      <c r="B12" s="258">
        <v>12.418200000000001</v>
      </c>
      <c r="C12" s="258">
        <v>19.078399999999998</v>
      </c>
      <c r="D12" s="258">
        <v>31.0763</v>
      </c>
      <c r="E12" s="258">
        <v>42.7729</v>
      </c>
      <c r="F12" s="258">
        <v>57.483699999999999</v>
      </c>
      <c r="G12" s="258">
        <v>12.05</v>
      </c>
      <c r="H12" s="258">
        <v>18.93</v>
      </c>
      <c r="I12" s="258">
        <v>33.72</v>
      </c>
      <c r="J12" s="258">
        <v>47.98</v>
      </c>
      <c r="K12" s="258">
        <v>64.78</v>
      </c>
      <c r="L12" s="267">
        <v>100</v>
      </c>
      <c r="M12" s="268">
        <v>100</v>
      </c>
      <c r="N12" s="267">
        <v>100</v>
      </c>
      <c r="O12" s="267">
        <v>100</v>
      </c>
      <c r="P12" s="267">
        <v>100</v>
      </c>
    </row>
    <row r="13" spans="1:16" s="43" customFormat="1" ht="16.5" customHeight="1">
      <c r="A13" s="123" t="s">
        <v>927</v>
      </c>
      <c r="B13" s="258">
        <v>15.2262</v>
      </c>
      <c r="C13" s="258">
        <v>21.6326</v>
      </c>
      <c r="D13" s="258">
        <v>33.0017</v>
      </c>
      <c r="E13" s="258">
        <v>45.3645</v>
      </c>
      <c r="F13" s="258">
        <v>59.390099999999997</v>
      </c>
      <c r="G13" s="258">
        <v>15.91</v>
      </c>
      <c r="H13" s="258">
        <v>23.41</v>
      </c>
      <c r="I13" s="258">
        <v>37.520000000000003</v>
      </c>
      <c r="J13" s="258">
        <v>52.5</v>
      </c>
      <c r="K13" s="258">
        <v>68.150000000000006</v>
      </c>
      <c r="L13" s="267">
        <v>100</v>
      </c>
      <c r="M13" s="268">
        <v>100</v>
      </c>
      <c r="N13" s="267">
        <v>100</v>
      </c>
      <c r="O13" s="267">
        <v>100</v>
      </c>
      <c r="P13" s="267">
        <v>100</v>
      </c>
    </row>
    <row r="14" spans="1:16" s="43" customFormat="1" ht="16.5" customHeight="1">
      <c r="A14" s="123" t="s">
        <v>987</v>
      </c>
      <c r="B14" s="258">
        <v>11.082000000000001</v>
      </c>
      <c r="C14" s="258">
        <v>17.9026</v>
      </c>
      <c r="D14" s="258">
        <v>30.500299999999999</v>
      </c>
      <c r="E14" s="258">
        <v>43.283700000000003</v>
      </c>
      <c r="F14" s="258">
        <v>57.395400000000002</v>
      </c>
      <c r="G14" s="258">
        <v>11.42</v>
      </c>
      <c r="H14" s="258">
        <v>19.37</v>
      </c>
      <c r="I14" s="258">
        <v>35.92</v>
      </c>
      <c r="J14" s="258">
        <v>51.1</v>
      </c>
      <c r="K14" s="258">
        <v>67.510000000000005</v>
      </c>
      <c r="L14" s="267">
        <v>100</v>
      </c>
      <c r="M14" s="268">
        <v>100</v>
      </c>
      <c r="N14" s="267">
        <v>100</v>
      </c>
      <c r="O14" s="267">
        <v>100</v>
      </c>
      <c r="P14" s="267">
        <v>100</v>
      </c>
    </row>
    <row r="15" spans="1:16" s="43" customFormat="1" ht="18" customHeight="1">
      <c r="A15" s="962" t="s">
        <v>348</v>
      </c>
      <c r="B15" s="963"/>
      <c r="C15" s="963"/>
      <c r="D15" s="963"/>
      <c r="E15" s="963"/>
      <c r="F15" s="963"/>
      <c r="G15" s="963"/>
      <c r="H15" s="963"/>
      <c r="I15" s="963"/>
      <c r="J15" s="963"/>
      <c r="K15" s="963"/>
      <c r="L15" s="963"/>
      <c r="M15" s="963"/>
      <c r="N15" s="963"/>
      <c r="O15" s="963"/>
      <c r="P15" s="964"/>
    </row>
    <row r="16" spans="1:16" s="50" customFormat="1" ht="18" customHeight="1">
      <c r="A16" s="32" t="s">
        <v>95</v>
      </c>
      <c r="B16" s="77">
        <v>33.33</v>
      </c>
      <c r="C16" s="77">
        <v>48.81</v>
      </c>
      <c r="D16" s="77">
        <v>69.5</v>
      </c>
      <c r="E16" s="77">
        <v>81.12</v>
      </c>
      <c r="F16" s="77">
        <v>89.68</v>
      </c>
      <c r="G16" s="77">
        <v>30.21</v>
      </c>
      <c r="H16" s="77">
        <v>43.3</v>
      </c>
      <c r="I16" s="77">
        <v>62.99</v>
      </c>
      <c r="J16" s="77">
        <v>78.56</v>
      </c>
      <c r="K16" s="77">
        <v>89.51</v>
      </c>
      <c r="L16" s="78">
        <v>100</v>
      </c>
      <c r="M16" s="76">
        <v>100</v>
      </c>
      <c r="N16" s="78">
        <v>100</v>
      </c>
      <c r="O16" s="78">
        <v>100</v>
      </c>
      <c r="P16" s="78">
        <v>0</v>
      </c>
    </row>
    <row r="17" spans="1:16" s="50" customFormat="1" ht="18" customHeight="1">
      <c r="A17" s="32" t="s">
        <v>96</v>
      </c>
      <c r="B17" s="77">
        <v>36.159999999999997</v>
      </c>
      <c r="C17" s="77">
        <v>51.18</v>
      </c>
      <c r="D17" s="77">
        <v>69.92</v>
      </c>
      <c r="E17" s="77">
        <v>81.28</v>
      </c>
      <c r="F17" s="77">
        <v>89.8</v>
      </c>
      <c r="G17" s="77">
        <v>28.19</v>
      </c>
      <c r="H17" s="77">
        <v>41.56</v>
      </c>
      <c r="I17" s="77">
        <v>60.42</v>
      </c>
      <c r="J17" s="77">
        <v>76.53</v>
      </c>
      <c r="K17" s="77">
        <v>88.7</v>
      </c>
      <c r="L17" s="78">
        <v>100</v>
      </c>
      <c r="M17" s="76">
        <v>100</v>
      </c>
      <c r="N17" s="78">
        <v>100</v>
      </c>
      <c r="O17" s="78">
        <v>100</v>
      </c>
      <c r="P17" s="78">
        <v>0</v>
      </c>
    </row>
    <row r="18" spans="1:16" s="43" customFormat="1" ht="18" customHeight="1">
      <c r="A18" s="28" t="s">
        <v>97</v>
      </c>
      <c r="B18" s="73">
        <v>40.619999999999997</v>
      </c>
      <c r="C18" s="73">
        <v>57.53</v>
      </c>
      <c r="D18" s="73">
        <v>74.87</v>
      </c>
      <c r="E18" s="73">
        <v>85</v>
      </c>
      <c r="F18" s="73">
        <v>91.36</v>
      </c>
      <c r="G18" s="73">
        <v>32.04</v>
      </c>
      <c r="H18" s="73">
        <v>45.16</v>
      </c>
      <c r="I18" s="73">
        <v>64.37</v>
      </c>
      <c r="J18" s="73">
        <v>79.489999999999995</v>
      </c>
      <c r="K18" s="73">
        <v>90.26</v>
      </c>
      <c r="L18" s="74">
        <v>100</v>
      </c>
      <c r="M18" s="90">
        <v>100</v>
      </c>
      <c r="N18" s="74">
        <v>100</v>
      </c>
      <c r="O18" s="74">
        <v>100</v>
      </c>
      <c r="P18" s="74">
        <v>0</v>
      </c>
    </row>
    <row r="19" spans="1:16" s="43" customFormat="1" ht="18" customHeight="1">
      <c r="A19" s="28" t="s">
        <v>98</v>
      </c>
      <c r="B19" s="73">
        <v>40.17</v>
      </c>
      <c r="C19" s="73">
        <v>57.3</v>
      </c>
      <c r="D19" s="73">
        <v>75.39</v>
      </c>
      <c r="E19" s="73">
        <v>84.37</v>
      </c>
      <c r="F19" s="73">
        <v>90.76</v>
      </c>
      <c r="G19" s="73">
        <v>30.82</v>
      </c>
      <c r="H19" s="73">
        <v>44.21</v>
      </c>
      <c r="I19" s="73">
        <v>62.99</v>
      </c>
      <c r="J19" s="73">
        <v>78.2</v>
      </c>
      <c r="K19" s="73">
        <v>89.35</v>
      </c>
      <c r="L19" s="74">
        <v>100</v>
      </c>
      <c r="M19" s="90">
        <v>100</v>
      </c>
      <c r="N19" s="74">
        <v>100</v>
      </c>
      <c r="O19" s="74">
        <v>100</v>
      </c>
      <c r="P19" s="74">
        <v>0</v>
      </c>
    </row>
    <row r="20" spans="1:16" s="43" customFormat="1" ht="18" customHeight="1">
      <c r="A20" s="28" t="s">
        <v>99</v>
      </c>
      <c r="B20" s="73">
        <v>34.15</v>
      </c>
      <c r="C20" s="73">
        <v>49.65</v>
      </c>
      <c r="D20" s="73">
        <v>70.650000000000006</v>
      </c>
      <c r="E20" s="73">
        <v>82.63</v>
      </c>
      <c r="F20" s="73">
        <v>90.61</v>
      </c>
      <c r="G20" s="73">
        <v>28.71</v>
      </c>
      <c r="H20" s="73">
        <v>42.05</v>
      </c>
      <c r="I20" s="73">
        <v>60.49</v>
      </c>
      <c r="J20" s="73">
        <v>75.72</v>
      </c>
      <c r="K20" s="73">
        <v>88.02</v>
      </c>
      <c r="L20" s="74">
        <v>100</v>
      </c>
      <c r="M20" s="90">
        <v>100</v>
      </c>
      <c r="N20" s="74">
        <v>100</v>
      </c>
      <c r="O20" s="74">
        <v>100</v>
      </c>
      <c r="P20" s="74">
        <v>0</v>
      </c>
    </row>
    <row r="21" spans="1:16" s="43" customFormat="1" ht="18" customHeight="1">
      <c r="A21" s="28" t="s">
        <v>100</v>
      </c>
      <c r="B21" s="73">
        <v>33.82</v>
      </c>
      <c r="C21" s="73">
        <v>49.48</v>
      </c>
      <c r="D21" s="73">
        <v>68.75</v>
      </c>
      <c r="E21" s="73">
        <v>80.63</v>
      </c>
      <c r="F21" s="73">
        <v>89.05</v>
      </c>
      <c r="G21" s="73">
        <v>28.76</v>
      </c>
      <c r="H21" s="73">
        <v>41.91</v>
      </c>
      <c r="I21" s="73">
        <v>59.21</v>
      </c>
      <c r="J21" s="73">
        <v>74.88</v>
      </c>
      <c r="K21" s="73">
        <v>87.35</v>
      </c>
      <c r="L21" s="74">
        <v>100</v>
      </c>
      <c r="M21" s="90">
        <v>100</v>
      </c>
      <c r="N21" s="74">
        <v>100</v>
      </c>
      <c r="O21" s="74">
        <v>100</v>
      </c>
      <c r="P21" s="74">
        <v>0</v>
      </c>
    </row>
    <row r="22" spans="1:16" s="43" customFormat="1" ht="18" customHeight="1">
      <c r="A22" s="28" t="s">
        <v>101</v>
      </c>
      <c r="B22" s="73">
        <v>35.44</v>
      </c>
      <c r="C22" s="73">
        <v>51.17</v>
      </c>
      <c r="D22" s="73">
        <v>71.62</v>
      </c>
      <c r="E22" s="73">
        <v>82.58</v>
      </c>
      <c r="F22" s="73">
        <v>89.73</v>
      </c>
      <c r="G22" s="73">
        <v>28.17</v>
      </c>
      <c r="H22" s="73">
        <v>41.33</v>
      </c>
      <c r="I22" s="73">
        <v>60</v>
      </c>
      <c r="J22" s="73">
        <v>76.27</v>
      </c>
      <c r="K22" s="73">
        <v>88.49</v>
      </c>
      <c r="L22" s="74">
        <v>100</v>
      </c>
      <c r="M22" s="90">
        <v>100</v>
      </c>
      <c r="N22" s="74">
        <v>100</v>
      </c>
      <c r="O22" s="74">
        <v>100</v>
      </c>
      <c r="P22" s="74">
        <v>0</v>
      </c>
    </row>
    <row r="23" spans="1:16" s="43" customFormat="1" ht="18" customHeight="1">
      <c r="A23" s="219" t="s">
        <v>102</v>
      </c>
      <c r="B23" s="257">
        <v>37.020000000000003</v>
      </c>
      <c r="C23" s="257">
        <v>52.22</v>
      </c>
      <c r="D23" s="257">
        <v>73.209999999999994</v>
      </c>
      <c r="E23" s="257">
        <v>84.13</v>
      </c>
      <c r="F23" s="257">
        <v>91.04</v>
      </c>
      <c r="G23" s="257">
        <v>25.69</v>
      </c>
      <c r="H23" s="257">
        <v>39.14</v>
      </c>
      <c r="I23" s="257">
        <v>59.02</v>
      </c>
      <c r="J23" s="257">
        <v>75.989999999999995</v>
      </c>
      <c r="K23" s="257">
        <v>88.48</v>
      </c>
      <c r="L23" s="265">
        <v>100</v>
      </c>
      <c r="M23" s="266">
        <v>100</v>
      </c>
      <c r="N23" s="265">
        <v>100</v>
      </c>
      <c r="O23" s="265">
        <v>100</v>
      </c>
      <c r="P23" s="265">
        <v>0</v>
      </c>
    </row>
    <row r="24" spans="1:16" s="43" customFormat="1" ht="18" customHeight="1">
      <c r="A24" s="240" t="s">
        <v>927</v>
      </c>
      <c r="B24" s="441">
        <v>41.82</v>
      </c>
      <c r="C24" s="389">
        <v>0</v>
      </c>
      <c r="D24" s="441">
        <v>74.959999999999994</v>
      </c>
      <c r="E24" s="441">
        <v>84.78</v>
      </c>
      <c r="F24" s="441">
        <v>91.59</v>
      </c>
      <c r="G24" s="441">
        <v>27.43</v>
      </c>
      <c r="H24" s="441">
        <v>40.75</v>
      </c>
      <c r="I24" s="441">
        <v>61.57</v>
      </c>
      <c r="J24" s="441">
        <v>77.47</v>
      </c>
      <c r="K24" s="441">
        <v>89.42</v>
      </c>
      <c r="L24" s="442">
        <v>100</v>
      </c>
      <c r="M24" s="443">
        <v>100</v>
      </c>
      <c r="N24" s="442">
        <v>100</v>
      </c>
      <c r="O24" s="442">
        <v>100</v>
      </c>
      <c r="P24" s="442">
        <v>0</v>
      </c>
    </row>
    <row r="25" spans="1:16" s="43" customFormat="1" ht="18" customHeight="1">
      <c r="A25" s="123" t="s">
        <v>987</v>
      </c>
      <c r="B25" s="258">
        <v>38.18</v>
      </c>
      <c r="C25" s="444">
        <v>0</v>
      </c>
      <c r="D25" s="258">
        <v>70.19</v>
      </c>
      <c r="E25" s="258">
        <v>81.33</v>
      </c>
      <c r="F25" s="258">
        <v>89.57</v>
      </c>
      <c r="G25" s="258">
        <v>24.96</v>
      </c>
      <c r="H25" s="258">
        <v>37.78</v>
      </c>
      <c r="I25" s="258">
        <v>59.12</v>
      </c>
      <c r="J25" s="258">
        <v>77.05</v>
      </c>
      <c r="K25" s="258">
        <v>89.26</v>
      </c>
      <c r="L25" s="267">
        <v>100</v>
      </c>
      <c r="M25" s="268">
        <v>100</v>
      </c>
      <c r="N25" s="267">
        <v>100</v>
      </c>
      <c r="O25" s="267">
        <v>100</v>
      </c>
      <c r="P25" s="267">
        <v>0</v>
      </c>
    </row>
    <row r="26" spans="1:16" s="43" customFormat="1" ht="15" customHeight="1">
      <c r="A26" s="965" t="s">
        <v>349</v>
      </c>
      <c r="B26" s="965"/>
      <c r="C26" s="965"/>
      <c r="D26" s="965"/>
      <c r="E26" s="965"/>
      <c r="F26" s="965"/>
      <c r="G26" s="965"/>
      <c r="H26" s="965"/>
      <c r="I26" s="965"/>
      <c r="J26" s="965"/>
      <c r="K26" s="965"/>
    </row>
    <row r="27" spans="1:16" s="43" customFormat="1" ht="13.5" customHeight="1">
      <c r="A27" s="942" t="s">
        <v>984</v>
      </c>
      <c r="B27" s="942"/>
      <c r="C27" s="942"/>
      <c r="D27" s="942"/>
      <c r="E27" s="942"/>
      <c r="F27" s="942"/>
      <c r="G27" s="942"/>
      <c r="H27" s="942"/>
      <c r="I27" s="942"/>
      <c r="J27" s="942"/>
      <c r="K27" s="942"/>
    </row>
    <row r="28" spans="1:16" s="43" customFormat="1" ht="13.5" customHeight="1">
      <c r="A28" s="942" t="s">
        <v>133</v>
      </c>
      <c r="B28" s="942"/>
      <c r="C28" s="942"/>
      <c r="D28" s="942"/>
      <c r="E28" s="942"/>
      <c r="F28" s="942"/>
      <c r="G28" s="942"/>
      <c r="H28" s="942"/>
      <c r="I28" s="942"/>
      <c r="J28" s="942"/>
      <c r="K28" s="942"/>
    </row>
    <row r="29" spans="1:16" s="43" customFormat="1" ht="28.35" customHeight="1"/>
  </sheetData>
  <mergeCells count="9">
    <mergeCell ref="A28:K28"/>
    <mergeCell ref="A1:K1"/>
    <mergeCell ref="B2:F2"/>
    <mergeCell ref="G2:K2"/>
    <mergeCell ref="L2:P2"/>
    <mergeCell ref="A4:P4"/>
    <mergeCell ref="A15:P15"/>
    <mergeCell ref="A26:K26"/>
    <mergeCell ref="A27:K2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F20" sqref="F20"/>
    </sheetView>
  </sheetViews>
  <sheetFormatPr defaultRowHeight="15"/>
  <cols>
    <col min="1" max="8" width="14.7109375" style="25" bestFit="1" customWidth="1"/>
    <col min="9" max="9" width="8.42578125" style="25" bestFit="1" customWidth="1"/>
    <col min="10" max="10" width="21" style="25" bestFit="1" customWidth="1"/>
    <col min="11" max="17" width="14.7109375" style="25" bestFit="1" customWidth="1"/>
    <col min="18" max="18" width="4.7109375" style="25" bestFit="1" customWidth="1"/>
    <col min="19" max="16384" width="9.140625" style="25"/>
  </cols>
  <sheetData>
    <row r="1" spans="1:17" ht="13.5" customHeight="1">
      <c r="A1" s="856" t="s">
        <v>18</v>
      </c>
      <c r="B1" s="856"/>
      <c r="C1" s="856"/>
      <c r="D1" s="856"/>
      <c r="E1" s="856"/>
      <c r="F1" s="856"/>
      <c r="G1" s="856"/>
      <c r="H1" s="856"/>
      <c r="I1" s="856"/>
    </row>
    <row r="2" spans="1:17" s="43" customFormat="1" ht="88.5" customHeight="1">
      <c r="A2" s="27" t="s">
        <v>350</v>
      </c>
      <c r="B2" s="27" t="s">
        <v>351</v>
      </c>
      <c r="C2" s="27" t="s">
        <v>352</v>
      </c>
      <c r="D2" s="27" t="s">
        <v>353</v>
      </c>
      <c r="E2" s="27" t="s">
        <v>354</v>
      </c>
      <c r="F2" s="27" t="s">
        <v>174</v>
      </c>
      <c r="G2" s="27" t="s">
        <v>605</v>
      </c>
      <c r="H2" s="27" t="s">
        <v>355</v>
      </c>
      <c r="I2" s="27" t="s">
        <v>356</v>
      </c>
      <c r="J2" s="27" t="s">
        <v>357</v>
      </c>
      <c r="K2" s="27" t="s">
        <v>366</v>
      </c>
      <c r="L2" s="27" t="s">
        <v>358</v>
      </c>
      <c r="M2" s="27" t="s">
        <v>359</v>
      </c>
      <c r="N2" s="27" t="s">
        <v>360</v>
      </c>
      <c r="O2" s="27" t="s">
        <v>367</v>
      </c>
      <c r="P2" s="27" t="s">
        <v>368</v>
      </c>
      <c r="Q2" s="27" t="s">
        <v>606</v>
      </c>
    </row>
    <row r="3" spans="1:17" s="50" customFormat="1" ht="18" customHeight="1">
      <c r="A3" s="32" t="s">
        <v>95</v>
      </c>
      <c r="B3" s="33">
        <v>5484.5</v>
      </c>
      <c r="C3" s="49">
        <v>1042126.6</v>
      </c>
      <c r="D3" s="49">
        <v>289623.01367999997</v>
      </c>
      <c r="E3" s="91">
        <v>27.791538349</v>
      </c>
      <c r="F3" s="49">
        <v>1042329</v>
      </c>
      <c r="G3" s="49">
        <v>281917.70063615998</v>
      </c>
      <c r="H3" s="92">
        <v>27.046901759000001</v>
      </c>
      <c r="I3" s="49">
        <v>519523.52020000003</v>
      </c>
      <c r="J3" s="91">
        <v>179.37922598</v>
      </c>
      <c r="K3" s="49">
        <v>281917.70063615998</v>
      </c>
      <c r="L3" s="77">
        <v>100</v>
      </c>
      <c r="M3" s="34">
        <v>642.61540000000002</v>
      </c>
      <c r="N3" s="89">
        <v>0.22187995099999999</v>
      </c>
      <c r="O3" s="34">
        <v>60578</v>
      </c>
      <c r="P3" s="49">
        <v>282302</v>
      </c>
      <c r="Q3" s="34">
        <v>279.39</v>
      </c>
    </row>
    <row r="4" spans="1:17" s="50" customFormat="1" ht="18" customHeight="1">
      <c r="A4" s="32" t="s">
        <v>96</v>
      </c>
      <c r="B4" s="33">
        <v>5074.8999999999996</v>
      </c>
      <c r="C4" s="49">
        <v>986416</v>
      </c>
      <c r="D4" s="49">
        <v>278717.08386000001</v>
      </c>
      <c r="E4" s="91">
        <v>28.255531526252618</v>
      </c>
      <c r="F4" s="49">
        <v>927396</v>
      </c>
      <c r="G4" s="49">
        <v>308775.78997236001</v>
      </c>
      <c r="H4" s="92">
        <v>33.294923632661778</v>
      </c>
      <c r="I4" s="49">
        <v>278716.50922000001</v>
      </c>
      <c r="J4" s="91">
        <v>99.999793826775146</v>
      </c>
      <c r="K4" s="49">
        <v>308775.70826658601</v>
      </c>
      <c r="L4" s="77">
        <v>99.999973538801726</v>
      </c>
      <c r="M4" s="34">
        <v>443.40538000000004</v>
      </c>
      <c r="N4" s="89">
        <v>0.15908798049233436</v>
      </c>
      <c r="O4" s="34">
        <v>57617</v>
      </c>
      <c r="P4" s="49">
        <v>309088</v>
      </c>
      <c r="Q4" s="34">
        <v>314.06</v>
      </c>
    </row>
    <row r="5" spans="1:17" s="43" customFormat="1" ht="18" customHeight="1">
      <c r="A5" s="28" t="s">
        <v>97</v>
      </c>
      <c r="B5" s="29">
        <v>413</v>
      </c>
      <c r="C5" s="30">
        <v>64302</v>
      </c>
      <c r="D5" s="30">
        <v>19158.729660000001</v>
      </c>
      <c r="E5" s="93">
        <v>29.794920313999999</v>
      </c>
      <c r="F5" s="30">
        <v>80788</v>
      </c>
      <c r="G5" s="30">
        <v>24641.789972359999</v>
      </c>
      <c r="H5" s="94">
        <v>30.501794787000001</v>
      </c>
      <c r="I5" s="30">
        <v>19158.729660000001</v>
      </c>
      <c r="J5" s="93">
        <v>100</v>
      </c>
      <c r="K5" s="30">
        <v>24641.789972359999</v>
      </c>
      <c r="L5" s="73">
        <v>100</v>
      </c>
      <c r="M5" s="30">
        <v>30.2698</v>
      </c>
      <c r="N5" s="88">
        <v>2.6</v>
      </c>
      <c r="O5" s="30">
        <v>4597</v>
      </c>
      <c r="P5" s="30">
        <v>24667</v>
      </c>
      <c r="Q5" s="30">
        <v>281.55</v>
      </c>
    </row>
    <row r="6" spans="1:17" s="43" customFormat="1" ht="18" customHeight="1">
      <c r="A6" s="28" t="s">
        <v>98</v>
      </c>
      <c r="B6" s="29">
        <v>579.4</v>
      </c>
      <c r="C6" s="46">
        <v>106984</v>
      </c>
      <c r="D6" s="30">
        <v>33796.74293</v>
      </c>
      <c r="E6" s="93">
        <v>31.590464864000001</v>
      </c>
      <c r="F6" s="46">
        <v>111081</v>
      </c>
      <c r="G6" s="30">
        <v>36367</v>
      </c>
      <c r="H6" s="94">
        <v>32.739172316000001</v>
      </c>
      <c r="I6" s="30">
        <v>33796.699999999997</v>
      </c>
      <c r="J6" s="93">
        <v>99.999872976000006</v>
      </c>
      <c r="K6" s="30">
        <v>36367</v>
      </c>
      <c r="L6" s="73">
        <v>100</v>
      </c>
      <c r="M6" s="30">
        <v>51.5</v>
      </c>
      <c r="N6" s="88">
        <v>0.15238174099999999</v>
      </c>
      <c r="O6" s="30">
        <v>6082</v>
      </c>
      <c r="P6" s="30">
        <v>36412</v>
      </c>
      <c r="Q6" s="30">
        <v>290.69</v>
      </c>
    </row>
    <row r="7" spans="1:17" s="43" customFormat="1" ht="18" customHeight="1">
      <c r="A7" s="28" t="s">
        <v>99</v>
      </c>
      <c r="B7" s="29">
        <v>781.4</v>
      </c>
      <c r="C7" s="46">
        <v>182034</v>
      </c>
      <c r="D7" s="30">
        <v>51859.6</v>
      </c>
      <c r="E7" s="93">
        <v>28.488963600000002</v>
      </c>
      <c r="F7" s="46">
        <v>141511</v>
      </c>
      <c r="G7" s="30">
        <v>44906</v>
      </c>
      <c r="H7" s="94">
        <v>31.733222152</v>
      </c>
      <c r="I7" s="30">
        <v>51859.6</v>
      </c>
      <c r="J7" s="93">
        <v>100</v>
      </c>
      <c r="K7" s="30">
        <v>44906</v>
      </c>
      <c r="L7" s="73">
        <v>100</v>
      </c>
      <c r="M7" s="30">
        <v>102.3</v>
      </c>
      <c r="N7" s="88">
        <v>0.19726337999999999</v>
      </c>
      <c r="O7" s="30">
        <v>8790</v>
      </c>
      <c r="P7" s="30">
        <v>44970</v>
      </c>
      <c r="Q7" s="30">
        <v>294.45999999999998</v>
      </c>
    </row>
    <row r="8" spans="1:17" s="43" customFormat="1" ht="18" customHeight="1">
      <c r="A8" s="28" t="s">
        <v>100</v>
      </c>
      <c r="B8" s="29">
        <v>709.3</v>
      </c>
      <c r="C8" s="46">
        <v>164115</v>
      </c>
      <c r="D8" s="30">
        <v>43819.6</v>
      </c>
      <c r="E8" s="93">
        <v>26.7</v>
      </c>
      <c r="F8" s="46">
        <v>123781</v>
      </c>
      <c r="G8" s="30">
        <v>41011</v>
      </c>
      <c r="H8" s="94">
        <v>33.130000000000003</v>
      </c>
      <c r="I8" s="30">
        <v>43819.6</v>
      </c>
      <c r="J8" s="93">
        <v>100</v>
      </c>
      <c r="K8" s="30">
        <v>41011</v>
      </c>
      <c r="L8" s="73">
        <v>100</v>
      </c>
      <c r="M8" s="30">
        <v>48.7</v>
      </c>
      <c r="N8" s="88">
        <v>0.11</v>
      </c>
      <c r="O8" s="30">
        <v>6635</v>
      </c>
      <c r="P8" s="30">
        <v>41038</v>
      </c>
      <c r="Q8" s="30">
        <v>299.17</v>
      </c>
    </row>
    <row r="9" spans="1:17" s="43" customFormat="1" ht="18" customHeight="1">
      <c r="A9" s="28" t="s">
        <v>101</v>
      </c>
      <c r="B9" s="29">
        <v>648.6</v>
      </c>
      <c r="C9" s="46">
        <v>124608</v>
      </c>
      <c r="D9" s="30">
        <v>33761.411269999997</v>
      </c>
      <c r="E9" s="93">
        <v>27.094096101000002</v>
      </c>
      <c r="F9" s="46">
        <v>109890</v>
      </c>
      <c r="G9" s="30">
        <v>39486</v>
      </c>
      <c r="H9" s="94">
        <v>35.932295932000002</v>
      </c>
      <c r="I9" s="30">
        <v>33761.4</v>
      </c>
      <c r="J9" s="93">
        <v>99.999966619000006</v>
      </c>
      <c r="K9" s="30">
        <v>39486</v>
      </c>
      <c r="L9" s="73">
        <v>100</v>
      </c>
      <c r="M9" s="30">
        <v>96.8</v>
      </c>
      <c r="N9" s="88">
        <v>0.28671796799999999</v>
      </c>
      <c r="O9" s="30">
        <v>7370</v>
      </c>
      <c r="P9" s="30">
        <v>39528</v>
      </c>
      <c r="Q9" s="30">
        <v>303.49</v>
      </c>
    </row>
    <row r="10" spans="1:17" s="43" customFormat="1" ht="18" customHeight="1">
      <c r="A10" s="219" t="s">
        <v>102</v>
      </c>
      <c r="B10" s="245">
        <v>597</v>
      </c>
      <c r="C10" s="120">
        <v>126638</v>
      </c>
      <c r="D10" s="119">
        <v>34309.199999999997</v>
      </c>
      <c r="E10" s="269">
        <v>27.092341951000002</v>
      </c>
      <c r="F10" s="120">
        <v>124895</v>
      </c>
      <c r="G10" s="119">
        <v>42867</v>
      </c>
      <c r="H10" s="270">
        <v>34.322430842000003</v>
      </c>
      <c r="I10" s="119">
        <v>34309.199999999997</v>
      </c>
      <c r="J10" s="269">
        <v>100</v>
      </c>
      <c r="K10" s="119">
        <v>42867</v>
      </c>
      <c r="L10" s="257">
        <v>100</v>
      </c>
      <c r="M10" s="119">
        <v>30</v>
      </c>
      <c r="N10" s="263">
        <v>8.7440104000000005E-2</v>
      </c>
      <c r="O10" s="119">
        <v>7645</v>
      </c>
      <c r="P10" s="119">
        <v>42911</v>
      </c>
      <c r="Q10" s="119">
        <v>307.32</v>
      </c>
    </row>
    <row r="11" spans="1:17" s="43" customFormat="1" ht="18" customHeight="1">
      <c r="A11" s="123" t="s">
        <v>927</v>
      </c>
      <c r="B11" s="249">
        <v>714</v>
      </c>
      <c r="C11" s="63">
        <v>119968</v>
      </c>
      <c r="D11" s="62">
        <v>35574.300000000003</v>
      </c>
      <c r="E11" s="271">
        <v>29.653157509</v>
      </c>
      <c r="F11" s="63">
        <v>138357</v>
      </c>
      <c r="G11" s="62">
        <v>42741</v>
      </c>
      <c r="H11" s="272">
        <v>30.891823327000001</v>
      </c>
      <c r="I11" s="62">
        <v>35574.279560000003</v>
      </c>
      <c r="J11" s="271">
        <v>99.999942543000003</v>
      </c>
      <c r="K11" s="62">
        <v>42740.918294226001</v>
      </c>
      <c r="L11" s="258">
        <v>99.999808834999996</v>
      </c>
      <c r="M11" s="62">
        <v>49.405380000000001</v>
      </c>
      <c r="N11" s="264">
        <v>0.13887949599999999</v>
      </c>
      <c r="O11" s="62">
        <v>8088</v>
      </c>
      <c r="P11" s="62">
        <v>42769</v>
      </c>
      <c r="Q11" s="62">
        <v>310.76</v>
      </c>
    </row>
    <row r="12" spans="1:17" s="43" customFormat="1" ht="18" customHeight="1">
      <c r="A12" s="390">
        <v>44504</v>
      </c>
      <c r="B12" s="249">
        <v>632.20000000000005</v>
      </c>
      <c r="C12" s="62">
        <v>97767</v>
      </c>
      <c r="D12" s="62">
        <v>26437.5</v>
      </c>
      <c r="E12" s="271">
        <v>27.041332965110925</v>
      </c>
      <c r="F12" s="62">
        <v>97093</v>
      </c>
      <c r="G12" s="62">
        <v>36756</v>
      </c>
      <c r="H12" s="272">
        <v>37.856488109338471</v>
      </c>
      <c r="I12" s="62">
        <v>26437</v>
      </c>
      <c r="J12" s="271">
        <v>99.999942542790748</v>
      </c>
      <c r="K12" s="62">
        <v>36756</v>
      </c>
      <c r="L12" s="258">
        <v>99.999808835137202</v>
      </c>
      <c r="M12" s="62">
        <v>62.1</v>
      </c>
      <c r="N12" s="264">
        <v>0.23489805953776904</v>
      </c>
      <c r="O12" s="62">
        <v>8410</v>
      </c>
      <c r="P12" s="62">
        <v>36793</v>
      </c>
      <c r="Q12" s="62">
        <v>314.06</v>
      </c>
    </row>
    <row r="13" spans="1:17" s="43" customFormat="1" ht="15" customHeight="1">
      <c r="A13" s="942" t="s">
        <v>984</v>
      </c>
      <c r="B13" s="942"/>
      <c r="C13" s="942"/>
      <c r="D13" s="942"/>
    </row>
    <row r="14" spans="1:17" s="43" customFormat="1" ht="13.5" customHeight="1">
      <c r="A14" s="942" t="s">
        <v>209</v>
      </c>
      <c r="B14" s="942"/>
      <c r="C14" s="942"/>
      <c r="D14" s="942"/>
    </row>
    <row r="15" spans="1:17" s="43" customFormat="1" ht="28.35" customHeight="1"/>
    <row r="16" spans="1:17">
      <c r="B16" s="95"/>
      <c r="C16" s="95"/>
      <c r="D16" s="95"/>
      <c r="E16" s="95"/>
      <c r="F16" s="95"/>
      <c r="G16" s="95"/>
      <c r="H16" s="95"/>
      <c r="I16" s="95"/>
      <c r="J16" s="95"/>
      <c r="K16" s="95"/>
      <c r="L16" s="95"/>
      <c r="M16" s="95"/>
      <c r="N16" s="95"/>
      <c r="O16" s="95"/>
      <c r="P16" s="95"/>
      <c r="Q16" s="95"/>
    </row>
  </sheetData>
  <mergeCells count="3">
    <mergeCell ref="A1:I1"/>
    <mergeCell ref="A13:D13"/>
    <mergeCell ref="A14:D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F23" sqref="F23"/>
    </sheetView>
  </sheetViews>
  <sheetFormatPr defaultRowHeight="15"/>
  <cols>
    <col min="1" max="8" width="14.7109375" style="25" bestFit="1" customWidth="1"/>
    <col min="9" max="9" width="11.140625" style="25" bestFit="1" customWidth="1"/>
    <col min="10" max="10" width="18.28515625" style="25" bestFit="1" customWidth="1"/>
    <col min="11" max="17" width="14.7109375" style="25" bestFit="1" customWidth="1"/>
    <col min="18" max="18" width="4.7109375" style="25" bestFit="1" customWidth="1"/>
    <col min="19" max="16384" width="9.140625" style="25"/>
  </cols>
  <sheetData>
    <row r="1" spans="1:17" ht="18" customHeight="1">
      <c r="A1" s="863" t="s">
        <v>361</v>
      </c>
      <c r="B1" s="863"/>
      <c r="C1" s="863"/>
      <c r="D1" s="863"/>
      <c r="E1" s="863"/>
      <c r="F1" s="863"/>
      <c r="G1" s="863"/>
      <c r="H1" s="863"/>
      <c r="I1" s="863"/>
    </row>
    <row r="2" spans="1:17" s="43" customFormat="1" ht="93" customHeight="1">
      <c r="A2" s="27" t="s">
        <v>350</v>
      </c>
      <c r="B2" s="27" t="s">
        <v>351</v>
      </c>
      <c r="C2" s="27" t="s">
        <v>352</v>
      </c>
      <c r="D2" s="27" t="s">
        <v>353</v>
      </c>
      <c r="E2" s="27" t="s">
        <v>354</v>
      </c>
      <c r="F2" s="27" t="s">
        <v>174</v>
      </c>
      <c r="G2" s="27" t="s">
        <v>607</v>
      </c>
      <c r="H2" s="27" t="s">
        <v>355</v>
      </c>
      <c r="I2" s="27" t="s">
        <v>356</v>
      </c>
      <c r="J2" s="27" t="s">
        <v>357</v>
      </c>
      <c r="K2" s="27" t="s">
        <v>366</v>
      </c>
      <c r="L2" s="27" t="s">
        <v>358</v>
      </c>
      <c r="M2" s="27" t="s">
        <v>359</v>
      </c>
      <c r="N2" s="27" t="s">
        <v>360</v>
      </c>
      <c r="O2" s="27" t="s">
        <v>367</v>
      </c>
      <c r="P2" s="27" t="s">
        <v>368</v>
      </c>
      <c r="Q2" s="27" t="s">
        <v>606</v>
      </c>
    </row>
    <row r="3" spans="1:17" s="50" customFormat="1" ht="18" customHeight="1">
      <c r="A3" s="32" t="s">
        <v>95</v>
      </c>
      <c r="B3" s="33">
        <v>55746.947050000002</v>
      </c>
      <c r="C3" s="49">
        <v>9040217.3039999995</v>
      </c>
      <c r="D3" s="49">
        <v>1542924.5079999999</v>
      </c>
      <c r="E3" s="77">
        <v>17.067338719999999</v>
      </c>
      <c r="F3" s="68">
        <v>16566141.699999999</v>
      </c>
      <c r="G3" s="49">
        <v>2950886.5449999999</v>
      </c>
      <c r="H3" s="77">
        <v>17.812756879999998</v>
      </c>
      <c r="I3" s="49">
        <v>1539794.0290000001</v>
      </c>
      <c r="J3" s="78">
        <f>I3/D3*100</f>
        <v>99.79710744214843</v>
      </c>
      <c r="K3" s="49">
        <v>2948628.5920000002</v>
      </c>
      <c r="L3" s="77">
        <f>K3/G3*100</f>
        <v>99.923482215748834</v>
      </c>
      <c r="M3" s="33">
        <v>3130.4890399999999</v>
      </c>
      <c r="N3" s="92">
        <f>M3/D3*100</f>
        <v>0.20289320856390208</v>
      </c>
      <c r="O3" s="49">
        <v>846716.12</v>
      </c>
      <c r="P3" s="49">
        <v>2950886.548</v>
      </c>
      <c r="Q3" s="34">
        <v>363.54</v>
      </c>
    </row>
    <row r="4" spans="1:17" s="50" customFormat="1" ht="18" customHeight="1">
      <c r="A4" s="419" t="s">
        <v>96</v>
      </c>
      <c r="B4" s="445">
        <f>SUM(B5:B12)</f>
        <v>45128.909249999997</v>
      </c>
      <c r="C4" s="445">
        <f t="shared" ref="C4:P4" si="0">SUM(C5:C12)</f>
        <v>6536592.2899000011</v>
      </c>
      <c r="D4" s="445">
        <f t="shared" si="0"/>
        <v>1137233.5194999999</v>
      </c>
      <c r="E4" s="446">
        <f>D4/C4*100</f>
        <v>17.397957055654111</v>
      </c>
      <c r="F4" s="445">
        <f t="shared" si="0"/>
        <v>12405131.89100711</v>
      </c>
      <c r="G4" s="445">
        <f t="shared" si="0"/>
        <v>2542227.4506999999</v>
      </c>
      <c r="H4" s="446">
        <f>G4/F4*100</f>
        <v>20.493352856191272</v>
      </c>
      <c r="I4" s="445">
        <f t="shared" si="0"/>
        <v>1135770.9837</v>
      </c>
      <c r="J4" s="446">
        <f>I4/D4*100</f>
        <v>99.871395296135574</v>
      </c>
      <c r="K4" s="445">
        <f t="shared" si="0"/>
        <v>2541162.8611999997</v>
      </c>
      <c r="L4" s="446">
        <f>K4/G4*100</f>
        <v>99.958123750897769</v>
      </c>
      <c r="M4" s="445">
        <f t="shared" si="0"/>
        <v>1462.52575</v>
      </c>
      <c r="N4" s="446">
        <f>M4/D4*100</f>
        <v>0.12860382014091698</v>
      </c>
      <c r="O4" s="445">
        <f t="shared" si="0"/>
        <v>585574.45399000007</v>
      </c>
      <c r="P4" s="445">
        <f t="shared" si="0"/>
        <v>2542227.4553000005</v>
      </c>
      <c r="Q4" s="445">
        <v>422.26</v>
      </c>
    </row>
    <row r="5" spans="1:17" s="43" customFormat="1" ht="18" customHeight="1">
      <c r="A5" s="123" t="s">
        <v>97</v>
      </c>
      <c r="B5" s="249">
        <v>4515.9399999999996</v>
      </c>
      <c r="C5" s="63">
        <v>598664.62</v>
      </c>
      <c r="D5" s="63">
        <v>102891.87</v>
      </c>
      <c r="E5" s="258">
        <v>17.186896730000001</v>
      </c>
      <c r="F5" s="63">
        <v>1394733.686</v>
      </c>
      <c r="G5" s="63">
        <v>252091.8615</v>
      </c>
      <c r="H5" s="258">
        <v>18.074551719999999</v>
      </c>
      <c r="I5" s="63">
        <v>102727.16</v>
      </c>
      <c r="J5" s="267">
        <v>100</v>
      </c>
      <c r="K5" s="63">
        <v>251979.09</v>
      </c>
      <c r="L5" s="258">
        <v>100</v>
      </c>
      <c r="M5" s="249">
        <v>164.71</v>
      </c>
      <c r="N5" s="272">
        <v>0.16</v>
      </c>
      <c r="O5" s="62">
        <v>55951.89</v>
      </c>
      <c r="P5" s="63">
        <v>252091.86</v>
      </c>
      <c r="Q5" s="62">
        <v>372.29</v>
      </c>
    </row>
    <row r="6" spans="1:17" s="43" customFormat="1" ht="18" customHeight="1">
      <c r="A6" s="123" t="s">
        <v>98</v>
      </c>
      <c r="B6" s="249">
        <v>5635.66</v>
      </c>
      <c r="C6" s="63">
        <v>930978.72</v>
      </c>
      <c r="D6" s="63">
        <v>158663.88</v>
      </c>
      <c r="E6" s="258">
        <v>17.04269674</v>
      </c>
      <c r="F6" s="63">
        <v>1701819.2110071101</v>
      </c>
      <c r="G6" s="63">
        <v>311719.70529999997</v>
      </c>
      <c r="H6" s="258">
        <v>18.316851948</v>
      </c>
      <c r="I6" s="63">
        <v>158498.23999999999</v>
      </c>
      <c r="J6" s="267">
        <v>100</v>
      </c>
      <c r="K6" s="63">
        <v>311564.08</v>
      </c>
      <c r="L6" s="258">
        <v>100</v>
      </c>
      <c r="M6" s="249">
        <v>165.63</v>
      </c>
      <c r="N6" s="272">
        <v>0.1</v>
      </c>
      <c r="O6" s="62">
        <v>66008.89</v>
      </c>
      <c r="P6" s="63">
        <v>311719.71000000002</v>
      </c>
      <c r="Q6" s="62">
        <v>376.67</v>
      </c>
    </row>
    <row r="7" spans="1:17" s="43" customFormat="1" ht="18" customHeight="1">
      <c r="A7" s="123" t="s">
        <v>99</v>
      </c>
      <c r="B7" s="249">
        <v>6380.81</v>
      </c>
      <c r="C7" s="63">
        <v>1129774.0800000001</v>
      </c>
      <c r="D7" s="63">
        <v>183106.19</v>
      </c>
      <c r="E7" s="258">
        <v>16.207327930000002</v>
      </c>
      <c r="F7" s="63">
        <v>1721899.78</v>
      </c>
      <c r="G7" s="63">
        <v>328444.58630000002</v>
      </c>
      <c r="H7" s="258">
        <v>19.074547200000001</v>
      </c>
      <c r="I7" s="63">
        <v>182747.36</v>
      </c>
      <c r="J7" s="267">
        <v>100</v>
      </c>
      <c r="K7" s="63">
        <v>328252.51</v>
      </c>
      <c r="L7" s="258">
        <v>100</v>
      </c>
      <c r="M7" s="249">
        <v>358.83</v>
      </c>
      <c r="N7" s="272">
        <v>0.2</v>
      </c>
      <c r="O7" s="62">
        <v>81313.59</v>
      </c>
      <c r="P7" s="63">
        <v>328444.59000000003</v>
      </c>
      <c r="Q7" s="62">
        <v>389.91</v>
      </c>
    </row>
    <row r="8" spans="1:17" s="43" customFormat="1" ht="18" customHeight="1">
      <c r="A8" s="123" t="s">
        <v>100</v>
      </c>
      <c r="B8" s="249">
        <v>5620.51</v>
      </c>
      <c r="C8" s="63">
        <v>824775.95</v>
      </c>
      <c r="D8" s="63">
        <v>146065.54999999999</v>
      </c>
      <c r="E8" s="258">
        <v>17.709724680000001</v>
      </c>
      <c r="F8" s="63">
        <v>1404540.6029999999</v>
      </c>
      <c r="G8" s="63">
        <v>293270.10460000002</v>
      </c>
      <c r="H8" s="258">
        <v>20.880144300000001</v>
      </c>
      <c r="I8" s="63">
        <v>145838.57</v>
      </c>
      <c r="J8" s="267">
        <v>100</v>
      </c>
      <c r="K8" s="63">
        <v>293158.53999999998</v>
      </c>
      <c r="L8" s="258">
        <v>100</v>
      </c>
      <c r="M8" s="249">
        <v>226.98</v>
      </c>
      <c r="N8" s="272">
        <v>0.16</v>
      </c>
      <c r="O8" s="62">
        <v>60190.67</v>
      </c>
      <c r="P8" s="63">
        <v>293270.09999999998</v>
      </c>
      <c r="Q8" s="62">
        <v>397.35</v>
      </c>
    </row>
    <row r="9" spans="1:17" s="43" customFormat="1" ht="18" customHeight="1">
      <c r="A9" s="123" t="s">
        <v>101</v>
      </c>
      <c r="B9" s="249">
        <v>5505.91</v>
      </c>
      <c r="C9" s="63">
        <v>743801.69</v>
      </c>
      <c r="D9" s="63">
        <v>128030.26</v>
      </c>
      <c r="E9" s="258">
        <v>17.212956800000001</v>
      </c>
      <c r="F9" s="63">
        <v>1435867.9950000001</v>
      </c>
      <c r="G9" s="63">
        <v>301997.26929999999</v>
      </c>
      <c r="H9" s="258">
        <v>21.032383920000001</v>
      </c>
      <c r="I9" s="63">
        <v>127798.59</v>
      </c>
      <c r="J9" s="267">
        <v>100</v>
      </c>
      <c r="K9" s="63">
        <v>301841.45</v>
      </c>
      <c r="L9" s="258">
        <v>100</v>
      </c>
      <c r="M9" s="249">
        <v>231.67</v>
      </c>
      <c r="N9" s="272">
        <v>0.180950099</v>
      </c>
      <c r="O9" s="62">
        <v>64283.01</v>
      </c>
      <c r="P9" s="63">
        <v>301997.26929999999</v>
      </c>
      <c r="Q9" s="62">
        <v>406.45</v>
      </c>
    </row>
    <row r="10" spans="1:17" s="43" customFormat="1" ht="18" customHeight="1">
      <c r="A10" s="123" t="s">
        <v>102</v>
      </c>
      <c r="B10" s="249">
        <v>5508.8428599999997</v>
      </c>
      <c r="C10" s="63">
        <v>820024.30460000003</v>
      </c>
      <c r="D10" s="63">
        <v>142968.17980000001</v>
      </c>
      <c r="E10" s="258">
        <v>17.43</v>
      </c>
      <c r="F10" s="63">
        <v>1552786.263</v>
      </c>
      <c r="G10" s="63">
        <v>350963.47</v>
      </c>
      <c r="H10" s="258">
        <v>21.95</v>
      </c>
      <c r="I10" s="63">
        <v>142888.3449</v>
      </c>
      <c r="J10" s="267">
        <v>100</v>
      </c>
      <c r="K10" s="63">
        <v>350859.4914</v>
      </c>
      <c r="L10" s="258">
        <v>100</v>
      </c>
      <c r="M10" s="249">
        <v>79.834770000000006</v>
      </c>
      <c r="N10" s="272">
        <v>0.06</v>
      </c>
      <c r="O10" s="62">
        <v>84560.35</v>
      </c>
      <c r="P10" s="63">
        <v>350963.47230000002</v>
      </c>
      <c r="Q10" s="62">
        <v>414.54</v>
      </c>
    </row>
    <row r="11" spans="1:17" s="43" customFormat="1" ht="18" customHeight="1">
      <c r="A11" s="123" t="s">
        <v>927</v>
      </c>
      <c r="B11" s="249">
        <v>6382.9502000000002</v>
      </c>
      <c r="C11" s="63">
        <v>858026.74540000001</v>
      </c>
      <c r="D11" s="63">
        <v>152814.424</v>
      </c>
      <c r="E11" s="258">
        <v>17.809983760000001</v>
      </c>
      <c r="F11" s="63">
        <v>1775417.8659999999</v>
      </c>
      <c r="G11" s="63">
        <v>368877.22340000002</v>
      </c>
      <c r="H11" s="258">
        <v>20.08720396</v>
      </c>
      <c r="I11" s="63">
        <v>152704.96359999999</v>
      </c>
      <c r="J11" s="267">
        <v>100</v>
      </c>
      <c r="K11" s="63">
        <v>368756.24060000002</v>
      </c>
      <c r="L11" s="258">
        <v>100</v>
      </c>
      <c r="M11" s="249">
        <v>109.46048</v>
      </c>
      <c r="N11" s="272">
        <v>7.1629678000000002E-2</v>
      </c>
      <c r="O11" s="62">
        <v>90406.83</v>
      </c>
      <c r="P11" s="63">
        <v>368877.22340000002</v>
      </c>
      <c r="Q11" s="62">
        <v>422.26</v>
      </c>
    </row>
    <row r="12" spans="1:17" s="43" customFormat="1" ht="18" customHeight="1">
      <c r="A12" s="123" t="s">
        <v>987</v>
      </c>
      <c r="B12" s="249">
        <v>5578.2861899999998</v>
      </c>
      <c r="C12" s="63">
        <v>630546.17989999999</v>
      </c>
      <c r="D12" s="63">
        <v>122693.1657</v>
      </c>
      <c r="E12" s="258">
        <v>19.458236299999999</v>
      </c>
      <c r="F12" s="63">
        <v>1418066.487</v>
      </c>
      <c r="G12" s="63">
        <v>334863.2303</v>
      </c>
      <c r="H12" s="258">
        <v>23.614071209999999</v>
      </c>
      <c r="I12" s="63">
        <v>122567.7552</v>
      </c>
      <c r="J12" s="267">
        <v>100</v>
      </c>
      <c r="K12" s="63">
        <v>334751.45919999998</v>
      </c>
      <c r="L12" s="258">
        <v>100</v>
      </c>
      <c r="M12" s="249">
        <v>125.4105</v>
      </c>
      <c r="N12" s="272">
        <v>0.10221474</v>
      </c>
      <c r="O12" s="62">
        <v>82859.223989999999</v>
      </c>
      <c r="P12" s="63">
        <v>334863.2303</v>
      </c>
      <c r="Q12" s="62">
        <v>430.55</v>
      </c>
    </row>
    <row r="13" spans="1:17" s="43" customFormat="1" ht="15" customHeight="1">
      <c r="A13" s="863" t="s">
        <v>362</v>
      </c>
      <c r="B13" s="863"/>
      <c r="C13" s="863"/>
      <c r="D13" s="863"/>
      <c r="E13" s="863"/>
      <c r="F13" s="863"/>
      <c r="G13" s="863"/>
    </row>
    <row r="14" spans="1:17" s="43" customFormat="1" ht="13.5" customHeight="1">
      <c r="A14" s="863" t="s">
        <v>984</v>
      </c>
      <c r="B14" s="863"/>
      <c r="C14" s="863"/>
      <c r="D14" s="863"/>
      <c r="E14" s="863"/>
      <c r="F14" s="863"/>
      <c r="G14" s="863"/>
    </row>
    <row r="15" spans="1:17" s="43" customFormat="1" ht="13.5" customHeight="1">
      <c r="A15" s="863" t="s">
        <v>211</v>
      </c>
      <c r="B15" s="863"/>
      <c r="C15" s="863"/>
      <c r="D15" s="863"/>
      <c r="E15" s="863"/>
      <c r="F15" s="863"/>
      <c r="G15" s="863"/>
    </row>
    <row r="16" spans="1:17" s="43" customFormat="1" ht="26.85" customHeight="1"/>
  </sheetData>
  <mergeCells count="4">
    <mergeCell ref="A1:I1"/>
    <mergeCell ref="A13:G13"/>
    <mergeCell ref="A14:G14"/>
    <mergeCell ref="A15:G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Normal="100" workbookViewId="0">
      <selection activeCell="D19" sqref="D19"/>
    </sheetView>
  </sheetViews>
  <sheetFormatPr defaultRowHeight="15"/>
  <cols>
    <col min="1" max="15" width="14.7109375" style="25" bestFit="1" customWidth="1"/>
    <col min="16" max="16" width="4.7109375" style="25" bestFit="1" customWidth="1"/>
    <col min="17" max="16384" width="9.140625" style="25"/>
  </cols>
  <sheetData>
    <row r="1" spans="1:15" ht="14.25" customHeight="1">
      <c r="A1" s="863" t="s">
        <v>363</v>
      </c>
      <c r="B1" s="863"/>
      <c r="C1" s="863"/>
    </row>
    <row r="2" spans="1:15" s="43" customFormat="1" ht="71.25" customHeight="1">
      <c r="A2" s="27" t="s">
        <v>364</v>
      </c>
      <c r="B2" s="27" t="s">
        <v>351</v>
      </c>
      <c r="C2" s="27" t="s">
        <v>161</v>
      </c>
      <c r="D2" s="27" t="s">
        <v>353</v>
      </c>
      <c r="E2" s="27" t="s">
        <v>354</v>
      </c>
      <c r="F2" s="27" t="s">
        <v>174</v>
      </c>
      <c r="G2" s="27" t="s">
        <v>365</v>
      </c>
      <c r="H2" s="27" t="s">
        <v>355</v>
      </c>
      <c r="I2" s="27" t="s">
        <v>356</v>
      </c>
      <c r="J2" s="27" t="s">
        <v>357</v>
      </c>
      <c r="K2" s="27" t="s">
        <v>366</v>
      </c>
      <c r="L2" s="27" t="s">
        <v>358</v>
      </c>
      <c r="M2" s="27" t="s">
        <v>367</v>
      </c>
      <c r="N2" s="27" t="s">
        <v>368</v>
      </c>
      <c r="O2" s="27" t="s">
        <v>369</v>
      </c>
    </row>
    <row r="3" spans="1:15" s="43" customFormat="1" ht="18" customHeight="1">
      <c r="A3" s="81" t="s">
        <v>95</v>
      </c>
      <c r="B3" s="96">
        <v>0</v>
      </c>
      <c r="C3" s="97">
        <v>0</v>
      </c>
      <c r="D3" s="97">
        <v>0</v>
      </c>
      <c r="E3" s="98">
        <v>0</v>
      </c>
      <c r="F3" s="97">
        <v>0</v>
      </c>
      <c r="G3" s="97">
        <v>0</v>
      </c>
      <c r="H3" s="98">
        <v>0</v>
      </c>
      <c r="I3" s="97">
        <v>0</v>
      </c>
      <c r="J3" s="98">
        <v>0</v>
      </c>
      <c r="K3" s="97">
        <v>0</v>
      </c>
      <c r="L3" s="96">
        <v>0</v>
      </c>
      <c r="M3" s="97">
        <v>0</v>
      </c>
      <c r="N3" s="97">
        <v>0</v>
      </c>
      <c r="O3" s="97">
        <v>0</v>
      </c>
    </row>
    <row r="4" spans="1:15" s="43" customFormat="1" ht="18" customHeight="1">
      <c r="A4" s="81" t="s">
        <v>96</v>
      </c>
      <c r="B4" s="96">
        <v>0</v>
      </c>
      <c r="C4" s="97">
        <v>0</v>
      </c>
      <c r="D4" s="97">
        <v>0</v>
      </c>
      <c r="E4" s="98">
        <v>0</v>
      </c>
      <c r="F4" s="97">
        <v>0</v>
      </c>
      <c r="G4" s="97">
        <v>0</v>
      </c>
      <c r="H4" s="98">
        <v>0</v>
      </c>
      <c r="I4" s="97">
        <v>0</v>
      </c>
      <c r="J4" s="98">
        <v>0</v>
      </c>
      <c r="K4" s="97">
        <v>0</v>
      </c>
      <c r="L4" s="96">
        <v>0</v>
      </c>
      <c r="M4" s="97">
        <v>0</v>
      </c>
      <c r="N4" s="97">
        <v>0</v>
      </c>
      <c r="O4" s="97">
        <v>0</v>
      </c>
    </row>
    <row r="5" spans="1:15" s="43" customFormat="1" ht="18" customHeight="1">
      <c r="A5" s="123" t="s">
        <v>97</v>
      </c>
      <c r="B5" s="96">
        <v>0</v>
      </c>
      <c r="C5" s="97">
        <v>0</v>
      </c>
      <c r="D5" s="97">
        <v>0</v>
      </c>
      <c r="E5" s="98">
        <v>0</v>
      </c>
      <c r="F5" s="97">
        <v>0</v>
      </c>
      <c r="G5" s="97">
        <v>0</v>
      </c>
      <c r="H5" s="98">
        <v>0</v>
      </c>
      <c r="I5" s="97">
        <v>0</v>
      </c>
      <c r="J5" s="98">
        <v>0</v>
      </c>
      <c r="K5" s="97">
        <v>0</v>
      </c>
      <c r="L5" s="96">
        <v>0</v>
      </c>
      <c r="M5" s="97">
        <v>0</v>
      </c>
      <c r="N5" s="97">
        <v>0</v>
      </c>
      <c r="O5" s="97">
        <v>0</v>
      </c>
    </row>
    <row r="6" spans="1:15" s="43" customFormat="1" ht="18" customHeight="1">
      <c r="A6" s="123" t="s">
        <v>98</v>
      </c>
      <c r="B6" s="96">
        <v>0</v>
      </c>
      <c r="C6" s="97">
        <v>0</v>
      </c>
      <c r="D6" s="97">
        <v>0</v>
      </c>
      <c r="E6" s="98">
        <v>0</v>
      </c>
      <c r="F6" s="97">
        <v>0</v>
      </c>
      <c r="G6" s="97">
        <v>0</v>
      </c>
      <c r="H6" s="98">
        <v>0</v>
      </c>
      <c r="I6" s="97">
        <v>0</v>
      </c>
      <c r="J6" s="98">
        <v>0</v>
      </c>
      <c r="K6" s="97">
        <v>0</v>
      </c>
      <c r="L6" s="96">
        <v>0</v>
      </c>
      <c r="M6" s="97">
        <v>0</v>
      </c>
      <c r="N6" s="97">
        <v>0</v>
      </c>
      <c r="O6" s="97">
        <v>0</v>
      </c>
    </row>
    <row r="7" spans="1:15" s="43" customFormat="1" ht="18" customHeight="1">
      <c r="A7" s="123" t="s">
        <v>99</v>
      </c>
      <c r="B7" s="96">
        <v>0</v>
      </c>
      <c r="C7" s="97">
        <v>0</v>
      </c>
      <c r="D7" s="97">
        <v>0</v>
      </c>
      <c r="E7" s="98">
        <v>0</v>
      </c>
      <c r="F7" s="97">
        <v>0</v>
      </c>
      <c r="G7" s="97">
        <v>0</v>
      </c>
      <c r="H7" s="98">
        <v>0</v>
      </c>
      <c r="I7" s="97">
        <v>0</v>
      </c>
      <c r="J7" s="98">
        <v>0</v>
      </c>
      <c r="K7" s="97">
        <v>0</v>
      </c>
      <c r="L7" s="96">
        <v>0</v>
      </c>
      <c r="M7" s="97">
        <v>0</v>
      </c>
      <c r="N7" s="97">
        <v>0</v>
      </c>
      <c r="O7" s="97">
        <v>0</v>
      </c>
    </row>
    <row r="8" spans="1:15" s="43" customFormat="1" ht="18" customHeight="1">
      <c r="A8" s="123" t="s">
        <v>100</v>
      </c>
      <c r="B8" s="96">
        <v>0</v>
      </c>
      <c r="C8" s="97">
        <v>0</v>
      </c>
      <c r="D8" s="97">
        <v>0</v>
      </c>
      <c r="E8" s="98">
        <v>0</v>
      </c>
      <c r="F8" s="97">
        <v>0</v>
      </c>
      <c r="G8" s="97">
        <v>0</v>
      </c>
      <c r="H8" s="98">
        <v>0</v>
      </c>
      <c r="I8" s="97">
        <v>0</v>
      </c>
      <c r="J8" s="98">
        <v>0</v>
      </c>
      <c r="K8" s="97">
        <v>0</v>
      </c>
      <c r="L8" s="96">
        <v>0</v>
      </c>
      <c r="M8" s="97">
        <v>0</v>
      </c>
      <c r="N8" s="97">
        <v>0</v>
      </c>
      <c r="O8" s="97">
        <v>0</v>
      </c>
    </row>
    <row r="9" spans="1:15" s="43" customFormat="1" ht="18" customHeight="1">
      <c r="A9" s="123" t="s">
        <v>101</v>
      </c>
      <c r="B9" s="96">
        <v>0</v>
      </c>
      <c r="C9" s="97">
        <v>0</v>
      </c>
      <c r="D9" s="97">
        <v>0</v>
      </c>
      <c r="E9" s="98">
        <v>0</v>
      </c>
      <c r="F9" s="97">
        <v>0</v>
      </c>
      <c r="G9" s="97">
        <v>0</v>
      </c>
      <c r="H9" s="98">
        <v>0</v>
      </c>
      <c r="I9" s="97">
        <v>0</v>
      </c>
      <c r="J9" s="98">
        <v>0</v>
      </c>
      <c r="K9" s="97">
        <v>0</v>
      </c>
      <c r="L9" s="96">
        <v>0</v>
      </c>
      <c r="M9" s="97">
        <v>0</v>
      </c>
      <c r="N9" s="97">
        <v>0</v>
      </c>
      <c r="O9" s="97">
        <v>0</v>
      </c>
    </row>
    <row r="10" spans="1:15" s="43" customFormat="1" ht="18" customHeight="1">
      <c r="A10" s="123" t="s">
        <v>102</v>
      </c>
      <c r="B10" s="96">
        <v>0</v>
      </c>
      <c r="C10" s="97">
        <v>0</v>
      </c>
      <c r="D10" s="97">
        <v>0</v>
      </c>
      <c r="E10" s="98">
        <v>0</v>
      </c>
      <c r="F10" s="97">
        <v>0</v>
      </c>
      <c r="G10" s="97">
        <v>0</v>
      </c>
      <c r="H10" s="98">
        <v>0</v>
      </c>
      <c r="I10" s="97">
        <v>0</v>
      </c>
      <c r="J10" s="98">
        <v>0</v>
      </c>
      <c r="K10" s="97">
        <v>0</v>
      </c>
      <c r="L10" s="96">
        <v>0</v>
      </c>
      <c r="M10" s="97">
        <v>0</v>
      </c>
      <c r="N10" s="97">
        <v>0</v>
      </c>
      <c r="O10" s="97">
        <v>0</v>
      </c>
    </row>
    <row r="11" spans="1:15" s="43" customFormat="1" ht="18" customHeight="1">
      <c r="A11" s="123" t="s">
        <v>927</v>
      </c>
      <c r="B11" s="273">
        <v>0</v>
      </c>
      <c r="C11" s="274">
        <v>0</v>
      </c>
      <c r="D11" s="274">
        <v>0</v>
      </c>
      <c r="E11" s="275">
        <v>0</v>
      </c>
      <c r="F11" s="274">
        <v>0</v>
      </c>
      <c r="G11" s="274">
        <v>0</v>
      </c>
      <c r="H11" s="275">
        <v>0</v>
      </c>
      <c r="I11" s="274">
        <v>0</v>
      </c>
      <c r="J11" s="275">
        <v>0</v>
      </c>
      <c r="K11" s="274">
        <v>0</v>
      </c>
      <c r="L11" s="273">
        <v>0</v>
      </c>
      <c r="M11" s="274">
        <v>0</v>
      </c>
      <c r="N11" s="274">
        <v>0</v>
      </c>
      <c r="O11" s="274">
        <v>0</v>
      </c>
    </row>
    <row r="12" spans="1:15" s="43" customFormat="1" ht="18" customHeight="1">
      <c r="A12" s="123" t="s">
        <v>987</v>
      </c>
      <c r="B12" s="273">
        <v>0</v>
      </c>
      <c r="C12" s="274">
        <v>0</v>
      </c>
      <c r="D12" s="274">
        <v>0</v>
      </c>
      <c r="E12" s="275">
        <v>0</v>
      </c>
      <c r="F12" s="274">
        <v>0</v>
      </c>
      <c r="G12" s="274">
        <v>0</v>
      </c>
      <c r="H12" s="275">
        <v>0</v>
      </c>
      <c r="I12" s="274">
        <v>0</v>
      </c>
      <c r="J12" s="275">
        <v>0</v>
      </c>
      <c r="K12" s="274">
        <v>0</v>
      </c>
      <c r="L12" s="273">
        <v>0</v>
      </c>
      <c r="M12" s="274">
        <v>0</v>
      </c>
      <c r="N12" s="274">
        <v>0</v>
      </c>
      <c r="O12" s="274">
        <v>0</v>
      </c>
    </row>
    <row r="13" spans="1:15" s="43" customFormat="1" ht="17.25" customHeight="1">
      <c r="A13" s="966" t="s">
        <v>984</v>
      </c>
      <c r="B13" s="966"/>
      <c r="C13" s="966"/>
      <c r="D13" s="966"/>
      <c r="E13" s="966"/>
      <c r="F13" s="966"/>
      <c r="G13" s="966"/>
      <c r="H13" s="966"/>
      <c r="I13" s="966"/>
      <c r="J13" s="966"/>
      <c r="K13" s="966"/>
      <c r="L13" s="966"/>
      <c r="M13" s="966"/>
      <c r="N13" s="966"/>
      <c r="O13" s="966"/>
    </row>
    <row r="14" spans="1:15" s="43" customFormat="1" ht="28.35" customHeight="1">
      <c r="A14" s="966" t="s">
        <v>212</v>
      </c>
      <c r="B14" s="966"/>
      <c r="C14" s="966"/>
      <c r="D14" s="966"/>
      <c r="E14" s="966"/>
      <c r="F14" s="966"/>
      <c r="G14" s="966"/>
      <c r="H14" s="966"/>
      <c r="I14" s="966"/>
      <c r="J14" s="966"/>
      <c r="K14" s="966"/>
      <c r="L14" s="966"/>
      <c r="M14" s="966"/>
      <c r="N14" s="966"/>
      <c r="O14" s="966"/>
    </row>
    <row r="15" spans="1:15">
      <c r="A15" s="43"/>
      <c r="B15" s="43"/>
      <c r="C15" s="43"/>
      <c r="D15" s="43"/>
      <c r="E15" s="43"/>
      <c r="F15" s="43"/>
      <c r="G15" s="43"/>
      <c r="H15" s="43"/>
      <c r="I15" s="43"/>
      <c r="J15" s="43"/>
      <c r="K15" s="43"/>
      <c r="L15" s="43"/>
      <c r="M15" s="43"/>
      <c r="N15" s="43"/>
      <c r="O15" s="43"/>
    </row>
  </sheetData>
  <mergeCells count="3">
    <mergeCell ref="A1:C1"/>
    <mergeCell ref="A13:O13"/>
    <mergeCell ref="A14:O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opLeftCell="D1" zoomScaleNormal="100" workbookViewId="0">
      <selection activeCell="I23" sqref="I23"/>
    </sheetView>
  </sheetViews>
  <sheetFormatPr defaultRowHeight="15"/>
  <cols>
    <col min="1" max="1" width="14.7109375" style="25" bestFit="1" customWidth="1"/>
    <col min="2" max="2" width="9.28515625" style="25" bestFit="1" customWidth="1"/>
    <col min="3" max="3" width="10.28515625" style="25" bestFit="1" customWidth="1"/>
    <col min="4" max="4" width="9.5703125" style="25" bestFit="1" customWidth="1"/>
    <col min="5" max="5" width="10.28515625" style="25" bestFit="1" customWidth="1"/>
    <col min="6" max="6" width="9.7109375" style="25" bestFit="1" customWidth="1"/>
    <col min="7" max="7" width="12.5703125" style="25" bestFit="1" customWidth="1"/>
    <col min="8" max="8" width="11.5703125" style="25" bestFit="1" customWidth="1"/>
    <col min="9" max="9" width="12.5703125" style="25" bestFit="1" customWidth="1"/>
    <col min="10" max="10" width="11.42578125" style="25" customWidth="1"/>
    <col min="11" max="11" width="10.28515625" style="25" bestFit="1" customWidth="1"/>
    <col min="12" max="12" width="10" style="25" bestFit="1" customWidth="1"/>
    <col min="13" max="13" width="9.42578125" style="25" bestFit="1" customWidth="1"/>
    <col min="14" max="14" width="10.42578125" style="25" bestFit="1" customWidth="1"/>
    <col min="15" max="15" width="11.85546875" style="25" bestFit="1" customWidth="1"/>
    <col min="16" max="16" width="12.85546875" style="25" customWidth="1"/>
    <col min="17" max="17" width="10.85546875" style="25" customWidth="1"/>
    <col min="18" max="18" width="14.5703125" style="25" customWidth="1"/>
    <col min="19" max="16384" width="9.140625" style="25"/>
  </cols>
  <sheetData>
    <row r="1" spans="1:18" ht="18" customHeight="1">
      <c r="A1" s="863" t="s">
        <v>21</v>
      </c>
      <c r="B1" s="863"/>
      <c r="C1" s="863"/>
      <c r="D1" s="863"/>
      <c r="E1" s="863"/>
      <c r="F1" s="863"/>
      <c r="G1" s="863"/>
      <c r="H1" s="863"/>
      <c r="I1" s="863"/>
      <c r="J1" s="863"/>
      <c r="K1" s="863"/>
      <c r="L1" s="863"/>
      <c r="M1" s="863"/>
      <c r="N1" s="863"/>
      <c r="O1" s="863"/>
      <c r="P1" s="863"/>
      <c r="Q1" s="863"/>
      <c r="R1" s="863"/>
    </row>
    <row r="2" spans="1:18" s="43" customFormat="1" ht="25.5" customHeight="1">
      <c r="A2" s="875" t="s">
        <v>370</v>
      </c>
      <c r="B2" s="875" t="s">
        <v>159</v>
      </c>
      <c r="C2" s="915" t="s">
        <v>371</v>
      </c>
      <c r="D2" s="916"/>
      <c r="E2" s="915" t="s">
        <v>372</v>
      </c>
      <c r="F2" s="916"/>
      <c r="G2" s="913" t="s">
        <v>373</v>
      </c>
      <c r="H2" s="919"/>
      <c r="I2" s="919"/>
      <c r="J2" s="919"/>
      <c r="K2" s="913" t="s">
        <v>374</v>
      </c>
      <c r="L2" s="919"/>
      <c r="M2" s="919"/>
      <c r="N2" s="914"/>
      <c r="O2" s="915" t="s">
        <v>90</v>
      </c>
      <c r="P2" s="968"/>
      <c r="Q2" s="970" t="s">
        <v>609</v>
      </c>
      <c r="R2" s="970"/>
    </row>
    <row r="3" spans="1:18" s="43" customFormat="1" ht="13.5" customHeight="1">
      <c r="A3" s="967"/>
      <c r="B3" s="967"/>
      <c r="C3" s="917"/>
      <c r="D3" s="918"/>
      <c r="E3" s="917"/>
      <c r="F3" s="918"/>
      <c r="G3" s="913" t="s">
        <v>376</v>
      </c>
      <c r="H3" s="914"/>
      <c r="I3" s="913" t="s">
        <v>377</v>
      </c>
      <c r="J3" s="919"/>
      <c r="K3" s="913" t="s">
        <v>376</v>
      </c>
      <c r="L3" s="914"/>
      <c r="M3" s="913" t="s">
        <v>377</v>
      </c>
      <c r="N3" s="914"/>
      <c r="O3" s="917"/>
      <c r="P3" s="969"/>
      <c r="Q3" s="970"/>
      <c r="R3" s="970"/>
    </row>
    <row r="4" spans="1:18" s="43" customFormat="1" ht="39" customHeight="1">
      <c r="A4" s="876"/>
      <c r="B4" s="876"/>
      <c r="C4" s="79" t="s">
        <v>378</v>
      </c>
      <c r="D4" s="79" t="s">
        <v>608</v>
      </c>
      <c r="E4" s="79" t="s">
        <v>378</v>
      </c>
      <c r="F4" s="79" t="s">
        <v>608</v>
      </c>
      <c r="G4" s="79" t="s">
        <v>378</v>
      </c>
      <c r="H4" s="79" t="s">
        <v>608</v>
      </c>
      <c r="I4" s="79" t="s">
        <v>378</v>
      </c>
      <c r="J4" s="79" t="s">
        <v>608</v>
      </c>
      <c r="K4" s="79" t="s">
        <v>378</v>
      </c>
      <c r="L4" s="79" t="s">
        <v>608</v>
      </c>
      <c r="M4" s="79" t="s">
        <v>378</v>
      </c>
      <c r="N4" s="79" t="s">
        <v>608</v>
      </c>
      <c r="O4" s="79" t="s">
        <v>378</v>
      </c>
      <c r="P4" s="99" t="s">
        <v>608</v>
      </c>
      <c r="Q4" s="101" t="s">
        <v>378</v>
      </c>
      <c r="R4" s="101" t="s">
        <v>608</v>
      </c>
    </row>
    <row r="5" spans="1:18" s="50" customFormat="1" ht="15" customHeight="1">
      <c r="A5" s="32" t="s">
        <v>95</v>
      </c>
      <c r="B5" s="35">
        <v>249</v>
      </c>
      <c r="C5" s="34">
        <v>53629</v>
      </c>
      <c r="D5" s="34">
        <v>5010.2473488750002</v>
      </c>
      <c r="E5" s="34">
        <v>0</v>
      </c>
      <c r="F5" s="34">
        <v>0</v>
      </c>
      <c r="G5" s="68">
        <v>202422872</v>
      </c>
      <c r="H5" s="68">
        <v>22812071.500558998</v>
      </c>
      <c r="I5" s="68">
        <v>135684457</v>
      </c>
      <c r="J5" s="100">
        <v>12243087.269616</v>
      </c>
      <c r="K5" s="34">
        <v>0</v>
      </c>
      <c r="L5" s="34">
        <v>7.7149999999999996E-2</v>
      </c>
      <c r="M5" s="34">
        <v>0</v>
      </c>
      <c r="N5" s="34">
        <v>0</v>
      </c>
      <c r="O5" s="68">
        <v>338160958</v>
      </c>
      <c r="P5" s="100">
        <v>35060169.007523999</v>
      </c>
      <c r="Q5" s="61">
        <v>1895</v>
      </c>
      <c r="R5" s="61">
        <v>218.48</v>
      </c>
    </row>
    <row r="6" spans="1:18" s="50" customFormat="1" ht="15" customHeight="1">
      <c r="A6" s="32" t="s">
        <v>96</v>
      </c>
      <c r="B6" s="35">
        <v>164</v>
      </c>
      <c r="C6" s="34">
        <v>4230</v>
      </c>
      <c r="D6" s="34">
        <v>473.35260637500005</v>
      </c>
      <c r="E6" s="34">
        <v>0</v>
      </c>
      <c r="F6" s="34">
        <v>0</v>
      </c>
      <c r="G6" s="68">
        <v>321508034</v>
      </c>
      <c r="H6" s="68">
        <v>33559835.238632992</v>
      </c>
      <c r="I6" s="68">
        <v>130188227</v>
      </c>
      <c r="J6" s="100">
        <v>11466087.447548874</v>
      </c>
      <c r="K6" s="34">
        <v>0</v>
      </c>
      <c r="L6" s="34">
        <v>0</v>
      </c>
      <c r="M6" s="34">
        <v>0</v>
      </c>
      <c r="N6" s="34">
        <v>0</v>
      </c>
      <c r="O6" s="100">
        <v>451700491</v>
      </c>
      <c r="P6" s="100">
        <v>45026396.038788244</v>
      </c>
      <c r="Q6" s="61">
        <v>857</v>
      </c>
      <c r="R6" s="61">
        <v>76.60084535</v>
      </c>
    </row>
    <row r="7" spans="1:18" s="43" customFormat="1" ht="15" customHeight="1">
      <c r="A7" s="28" t="s">
        <v>97</v>
      </c>
      <c r="B7" s="31">
        <v>19</v>
      </c>
      <c r="C7" s="30">
        <v>1480</v>
      </c>
      <c r="D7" s="30">
        <v>170.127922875</v>
      </c>
      <c r="E7" s="30">
        <v>0</v>
      </c>
      <c r="F7" s="30">
        <v>0</v>
      </c>
      <c r="G7" s="69">
        <v>46788322</v>
      </c>
      <c r="H7" s="46">
        <v>5768683.2979706004</v>
      </c>
      <c r="I7" s="46">
        <v>2487683</v>
      </c>
      <c r="J7" s="54">
        <v>269158.78668487997</v>
      </c>
      <c r="K7" s="30">
        <v>0</v>
      </c>
      <c r="L7" s="30">
        <v>0</v>
      </c>
      <c r="M7" s="30">
        <v>0</v>
      </c>
      <c r="N7" s="30">
        <v>0</v>
      </c>
      <c r="O7" s="69">
        <v>49277485</v>
      </c>
      <c r="P7" s="54">
        <v>6038012.2125784</v>
      </c>
      <c r="Q7" s="62">
        <v>2564</v>
      </c>
      <c r="R7" s="62">
        <v>294.64994430000002</v>
      </c>
    </row>
    <row r="8" spans="1:18" s="43" customFormat="1" ht="15" customHeight="1">
      <c r="A8" s="28" t="s">
        <v>98</v>
      </c>
      <c r="B8" s="31">
        <v>20</v>
      </c>
      <c r="C8" s="30">
        <v>1646</v>
      </c>
      <c r="D8" s="30">
        <v>193.4356545</v>
      </c>
      <c r="E8" s="30">
        <v>0</v>
      </c>
      <c r="F8" s="30">
        <v>0</v>
      </c>
      <c r="G8" s="69">
        <v>36540390</v>
      </c>
      <c r="H8" s="46">
        <v>4519810.5691624004</v>
      </c>
      <c r="I8" s="69">
        <v>18468965</v>
      </c>
      <c r="J8" s="54">
        <v>1959639.8348153001</v>
      </c>
      <c r="K8" s="30">
        <v>0</v>
      </c>
      <c r="L8" s="30">
        <v>0</v>
      </c>
      <c r="M8" s="30">
        <v>0</v>
      </c>
      <c r="N8" s="30">
        <v>0</v>
      </c>
      <c r="O8" s="69">
        <v>55011001</v>
      </c>
      <c r="P8" s="54">
        <v>6479643.8396321004</v>
      </c>
      <c r="Q8" s="62">
        <v>533</v>
      </c>
      <c r="R8" s="62">
        <v>65.243797125</v>
      </c>
    </row>
    <row r="9" spans="1:18" s="43" customFormat="1" ht="15" customHeight="1">
      <c r="A9" s="28" t="s">
        <v>99</v>
      </c>
      <c r="B9" s="31">
        <v>22</v>
      </c>
      <c r="C9" s="30">
        <v>607</v>
      </c>
      <c r="D9" s="30">
        <v>67.46208</v>
      </c>
      <c r="E9" s="30">
        <v>0</v>
      </c>
      <c r="F9" s="30">
        <v>0</v>
      </c>
      <c r="G9" s="69">
        <v>34385705</v>
      </c>
      <c r="H9" s="46">
        <v>4230952.2822949998</v>
      </c>
      <c r="I9" s="69">
        <v>24583688</v>
      </c>
      <c r="J9" s="54">
        <v>2440367.0991667002</v>
      </c>
      <c r="K9" s="30">
        <v>0</v>
      </c>
      <c r="L9" s="30">
        <v>0</v>
      </c>
      <c r="M9" s="30">
        <v>0</v>
      </c>
      <c r="N9" s="30">
        <v>0</v>
      </c>
      <c r="O9" s="69">
        <v>58970000</v>
      </c>
      <c r="P9" s="54">
        <v>6671386.8435417004</v>
      </c>
      <c r="Q9" s="62">
        <v>1339</v>
      </c>
      <c r="R9" s="62">
        <v>110.49823005</v>
      </c>
    </row>
    <row r="10" spans="1:18" s="43" customFormat="1" ht="15" customHeight="1">
      <c r="A10" s="28" t="s">
        <v>100</v>
      </c>
      <c r="B10" s="31">
        <v>21</v>
      </c>
      <c r="C10" s="30">
        <v>297</v>
      </c>
      <c r="D10" s="30">
        <v>24.555471499999999</v>
      </c>
      <c r="E10" s="30">
        <v>0</v>
      </c>
      <c r="F10" s="30">
        <v>0</v>
      </c>
      <c r="G10" s="69">
        <v>53614041</v>
      </c>
      <c r="H10" s="46">
        <v>4652732.3695425</v>
      </c>
      <c r="I10" s="69">
        <v>22184584</v>
      </c>
      <c r="J10" s="54">
        <v>1707079.4207235</v>
      </c>
      <c r="K10" s="30">
        <v>0</v>
      </c>
      <c r="L10" s="30">
        <v>0</v>
      </c>
      <c r="M10" s="30">
        <v>0</v>
      </c>
      <c r="N10" s="30">
        <v>0</v>
      </c>
      <c r="O10" s="69">
        <v>75798922</v>
      </c>
      <c r="P10" s="54">
        <v>6359836.3457375001</v>
      </c>
      <c r="Q10" s="62">
        <v>75</v>
      </c>
      <c r="R10" s="62">
        <v>6.2</v>
      </c>
    </row>
    <row r="11" spans="1:18" s="43" customFormat="1" ht="15" customHeight="1">
      <c r="A11" s="28" t="s">
        <v>101</v>
      </c>
      <c r="B11" s="31">
        <v>21</v>
      </c>
      <c r="C11" s="30">
        <v>123</v>
      </c>
      <c r="D11" s="30">
        <v>10.608222749999999</v>
      </c>
      <c r="E11" s="30">
        <v>0</v>
      </c>
      <c r="F11" s="30">
        <v>0</v>
      </c>
      <c r="G11" s="69">
        <v>51549485</v>
      </c>
      <c r="H11" s="46">
        <v>4648552.7267572004</v>
      </c>
      <c r="I11" s="69">
        <v>22021990</v>
      </c>
      <c r="J11" s="54">
        <v>1722358.6070185001</v>
      </c>
      <c r="K11" s="30">
        <v>0</v>
      </c>
      <c r="L11" s="30">
        <v>0</v>
      </c>
      <c r="M11" s="30">
        <v>0</v>
      </c>
      <c r="N11" s="30">
        <v>0</v>
      </c>
      <c r="O11" s="69">
        <v>73571598</v>
      </c>
      <c r="P11" s="54">
        <v>6370921.9419985004</v>
      </c>
      <c r="Q11" s="62">
        <v>599</v>
      </c>
      <c r="R11" s="62">
        <v>53.88</v>
      </c>
    </row>
    <row r="12" spans="1:18" s="43" customFormat="1" ht="15" customHeight="1">
      <c r="A12" s="28" t="s">
        <v>102</v>
      </c>
      <c r="B12" s="31">
        <v>21</v>
      </c>
      <c r="C12" s="30">
        <v>5</v>
      </c>
      <c r="D12" s="30">
        <v>0.45052275000000003</v>
      </c>
      <c r="E12" s="31">
        <v>0</v>
      </c>
      <c r="F12" s="30">
        <v>0</v>
      </c>
      <c r="G12" s="30">
        <v>20577843</v>
      </c>
      <c r="H12" s="46">
        <v>1970623.3208709999</v>
      </c>
      <c r="I12" s="30">
        <v>17774316</v>
      </c>
      <c r="J12" s="30">
        <v>1440111.5252012999</v>
      </c>
      <c r="K12" s="31">
        <v>0</v>
      </c>
      <c r="L12" s="30">
        <v>0</v>
      </c>
      <c r="M12" s="30">
        <v>0</v>
      </c>
      <c r="N12" s="31">
        <v>0</v>
      </c>
      <c r="O12" s="30">
        <v>38352164</v>
      </c>
      <c r="P12" s="30">
        <v>3410735.2965950002</v>
      </c>
      <c r="Q12" s="31">
        <v>709</v>
      </c>
      <c r="R12" s="30">
        <v>65.475830950000002</v>
      </c>
    </row>
    <row r="13" spans="1:18" s="43" customFormat="1" ht="15" customHeight="1">
      <c r="A13" s="219" t="s">
        <v>927</v>
      </c>
      <c r="B13" s="121">
        <v>20</v>
      </c>
      <c r="C13" s="119">
        <v>24</v>
      </c>
      <c r="D13" s="119">
        <v>2.2862914999999999</v>
      </c>
      <c r="E13" s="121">
        <v>0</v>
      </c>
      <c r="F13" s="119">
        <v>0</v>
      </c>
      <c r="G13" s="119">
        <v>31428978</v>
      </c>
      <c r="H13" s="120">
        <v>3115745.9821275002</v>
      </c>
      <c r="I13" s="119">
        <v>17587235</v>
      </c>
      <c r="J13" s="119">
        <v>1485939.6444325</v>
      </c>
      <c r="K13" s="121">
        <v>0</v>
      </c>
      <c r="L13" s="119">
        <v>0</v>
      </c>
      <c r="M13" s="119">
        <v>0</v>
      </c>
      <c r="N13" s="121">
        <v>0</v>
      </c>
      <c r="O13" s="119">
        <v>49016237</v>
      </c>
      <c r="P13" s="119">
        <v>4601687.9128515003</v>
      </c>
      <c r="Q13" s="121">
        <v>851</v>
      </c>
      <c r="R13" s="119">
        <v>79.615602850000002</v>
      </c>
    </row>
    <row r="14" spans="1:18" s="43" customFormat="1" ht="15" customHeight="1">
      <c r="A14" s="123" t="s">
        <v>987</v>
      </c>
      <c r="B14" s="124">
        <v>20</v>
      </c>
      <c r="C14" s="62">
        <v>48</v>
      </c>
      <c r="D14" s="271">
        <v>4.4264405</v>
      </c>
      <c r="E14" s="62">
        <v>0</v>
      </c>
      <c r="F14" s="62">
        <v>0</v>
      </c>
      <c r="G14" s="125">
        <v>46623270</v>
      </c>
      <c r="H14" s="63">
        <v>4652734.6899067499</v>
      </c>
      <c r="I14" s="63">
        <v>5079766</v>
      </c>
      <c r="J14" s="63">
        <v>441432.52950624999</v>
      </c>
      <c r="K14" s="62">
        <v>0</v>
      </c>
      <c r="L14" s="62">
        <v>0</v>
      </c>
      <c r="M14" s="62">
        <v>0</v>
      </c>
      <c r="N14" s="62">
        <v>0</v>
      </c>
      <c r="O14" s="125">
        <v>51703084</v>
      </c>
      <c r="P14" s="63">
        <v>5094171.6458534999</v>
      </c>
      <c r="Q14" s="62">
        <v>857</v>
      </c>
      <c r="R14" s="62">
        <v>76.60084535</v>
      </c>
    </row>
    <row r="15" spans="1:18" s="43" customFormat="1" ht="14.25" customHeight="1">
      <c r="A15" s="863" t="s">
        <v>379</v>
      </c>
      <c r="B15" s="863"/>
      <c r="C15" s="863"/>
      <c r="D15" s="863"/>
      <c r="E15" s="863"/>
      <c r="F15" s="863"/>
      <c r="G15" s="863"/>
      <c r="H15" s="863"/>
      <c r="I15" s="863"/>
      <c r="J15" s="863"/>
    </row>
    <row r="16" spans="1:18" s="43" customFormat="1" ht="13.5" customHeight="1">
      <c r="A16" s="863" t="s">
        <v>984</v>
      </c>
      <c r="B16" s="863"/>
      <c r="C16" s="863"/>
      <c r="D16" s="863"/>
      <c r="E16" s="863"/>
      <c r="F16" s="863"/>
      <c r="G16" s="863"/>
      <c r="H16" s="863"/>
      <c r="I16" s="863"/>
      <c r="J16" s="863"/>
    </row>
    <row r="17" spans="1:16" s="43" customFormat="1" ht="13.5" customHeight="1">
      <c r="A17" s="863" t="s">
        <v>209</v>
      </c>
      <c r="B17" s="863"/>
      <c r="C17" s="863"/>
      <c r="D17" s="863"/>
      <c r="E17" s="863"/>
      <c r="F17" s="863"/>
      <c r="G17" s="863"/>
      <c r="H17" s="863"/>
      <c r="I17" s="863"/>
      <c r="J17" s="863"/>
    </row>
    <row r="18" spans="1:16" s="43" customFormat="1" ht="28.35" customHeight="1"/>
    <row r="19" spans="1:16">
      <c r="P19" s="154"/>
    </row>
  </sheetData>
  <mergeCells count="16">
    <mergeCell ref="M3:N3"/>
    <mergeCell ref="A1:R1"/>
    <mergeCell ref="A2:A4"/>
    <mergeCell ref="B2:B4"/>
    <mergeCell ref="C2:D3"/>
    <mergeCell ref="E2:F3"/>
    <mergeCell ref="G2:J2"/>
    <mergeCell ref="K2:N2"/>
    <mergeCell ref="O2:P3"/>
    <mergeCell ref="Q2:R3"/>
    <mergeCell ref="G3:H3"/>
    <mergeCell ref="A15:J15"/>
    <mergeCell ref="A16:J16"/>
    <mergeCell ref="A17:J17"/>
    <mergeCell ref="I3:J3"/>
    <mergeCell ref="K3:L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topLeftCell="G1" zoomScaleNormal="100" workbookViewId="0">
      <selection activeCell="P25" sqref="P25"/>
    </sheetView>
  </sheetViews>
  <sheetFormatPr defaultRowHeight="15"/>
  <cols>
    <col min="1" max="1" width="12.140625" style="25" bestFit="1" customWidth="1"/>
    <col min="2" max="2" width="9.140625" style="25" bestFit="1" customWidth="1"/>
    <col min="3" max="14" width="13.5703125" style="25" bestFit="1" customWidth="1"/>
    <col min="15" max="15" width="15.7109375" style="25" customWidth="1"/>
    <col min="16" max="18" width="13.5703125" style="25" bestFit="1" customWidth="1"/>
    <col min="19" max="19" width="5" style="25" bestFit="1" customWidth="1"/>
    <col min="20" max="16384" width="9.140625" style="25"/>
  </cols>
  <sheetData>
    <row r="1" spans="1:18" ht="18" customHeight="1">
      <c r="A1" s="863" t="s">
        <v>380</v>
      </c>
      <c r="B1" s="863"/>
      <c r="C1" s="863"/>
      <c r="D1" s="863"/>
      <c r="E1" s="863"/>
      <c r="F1" s="863"/>
      <c r="G1" s="863"/>
      <c r="H1" s="863"/>
      <c r="I1" s="863"/>
      <c r="J1" s="863"/>
      <c r="K1" s="863"/>
      <c r="L1" s="863"/>
      <c r="M1" s="863"/>
      <c r="N1" s="863"/>
    </row>
    <row r="2" spans="1:18" s="43" customFormat="1" ht="25.5" customHeight="1">
      <c r="A2" s="875" t="s">
        <v>370</v>
      </c>
      <c r="B2" s="875" t="s">
        <v>159</v>
      </c>
      <c r="C2" s="915" t="s">
        <v>371</v>
      </c>
      <c r="D2" s="916"/>
      <c r="E2" s="915" t="s">
        <v>372</v>
      </c>
      <c r="F2" s="916"/>
      <c r="G2" s="913" t="s">
        <v>373</v>
      </c>
      <c r="H2" s="919"/>
      <c r="I2" s="919"/>
      <c r="J2" s="914"/>
      <c r="K2" s="913" t="s">
        <v>374</v>
      </c>
      <c r="L2" s="919"/>
      <c r="M2" s="919"/>
      <c r="N2" s="914"/>
      <c r="O2" s="915" t="s">
        <v>90</v>
      </c>
      <c r="P2" s="916"/>
      <c r="Q2" s="971" t="s">
        <v>375</v>
      </c>
      <c r="R2" s="972"/>
    </row>
    <row r="3" spans="1:18" s="43" customFormat="1" ht="13.5" customHeight="1">
      <c r="A3" s="967"/>
      <c r="B3" s="967"/>
      <c r="C3" s="917"/>
      <c r="D3" s="918"/>
      <c r="E3" s="917"/>
      <c r="F3" s="918"/>
      <c r="G3" s="913" t="s">
        <v>376</v>
      </c>
      <c r="H3" s="914"/>
      <c r="I3" s="913" t="s">
        <v>377</v>
      </c>
      <c r="J3" s="914"/>
      <c r="K3" s="913" t="s">
        <v>376</v>
      </c>
      <c r="L3" s="914"/>
      <c r="M3" s="913" t="s">
        <v>377</v>
      </c>
      <c r="N3" s="914"/>
      <c r="O3" s="917"/>
      <c r="P3" s="918"/>
      <c r="Q3" s="973"/>
      <c r="R3" s="974"/>
    </row>
    <row r="4" spans="1:18" s="43" customFormat="1" ht="27" customHeight="1">
      <c r="A4" s="876"/>
      <c r="B4" s="876"/>
      <c r="C4" s="79" t="s">
        <v>378</v>
      </c>
      <c r="D4" s="79" t="s">
        <v>608</v>
      </c>
      <c r="E4" s="79" t="s">
        <v>378</v>
      </c>
      <c r="F4" s="79" t="s">
        <v>608</v>
      </c>
      <c r="G4" s="79" t="s">
        <v>378</v>
      </c>
      <c r="H4" s="79" t="s">
        <v>608</v>
      </c>
      <c r="I4" s="79" t="s">
        <v>378</v>
      </c>
      <c r="J4" s="79" t="s">
        <v>608</v>
      </c>
      <c r="K4" s="79" t="s">
        <v>378</v>
      </c>
      <c r="L4" s="79" t="s">
        <v>608</v>
      </c>
      <c r="M4" s="79" t="s">
        <v>378</v>
      </c>
      <c r="N4" s="79" t="s">
        <v>608</v>
      </c>
      <c r="O4" s="79" t="s">
        <v>378</v>
      </c>
      <c r="P4" s="79" t="s">
        <v>608</v>
      </c>
      <c r="Q4" s="79" t="s">
        <v>378</v>
      </c>
      <c r="R4" s="79" t="s">
        <v>608</v>
      </c>
    </row>
    <row r="5" spans="1:18" s="50" customFormat="1" ht="15" customHeight="1">
      <c r="A5" s="32" t="s">
        <v>95</v>
      </c>
      <c r="B5" s="35">
        <v>249</v>
      </c>
      <c r="C5" s="68">
        <v>127599626</v>
      </c>
      <c r="D5" s="49">
        <v>9047645.6309999991</v>
      </c>
      <c r="E5" s="68">
        <v>252830922</v>
      </c>
      <c r="F5" s="68">
        <v>18098365.350000001</v>
      </c>
      <c r="G5" s="103">
        <v>4058989900</v>
      </c>
      <c r="H5" s="68">
        <v>309387746.19999999</v>
      </c>
      <c r="I5" s="103">
        <v>3765044123</v>
      </c>
      <c r="J5" s="68">
        <v>280711316.5</v>
      </c>
      <c r="K5" s="68">
        <v>224898540</v>
      </c>
      <c r="L5" s="68">
        <v>18516019.59</v>
      </c>
      <c r="M5" s="68">
        <v>105496108</v>
      </c>
      <c r="N5" s="49">
        <v>7857014.8020000001</v>
      </c>
      <c r="O5" s="103">
        <v>8534859219</v>
      </c>
      <c r="P5" s="68">
        <v>643618108.10000002</v>
      </c>
      <c r="Q5" s="49">
        <v>6106951</v>
      </c>
      <c r="R5" s="49">
        <v>580513.76</v>
      </c>
    </row>
    <row r="6" spans="1:18" s="50" customFormat="1" ht="15" customHeight="1">
      <c r="A6" s="32" t="s">
        <v>96</v>
      </c>
      <c r="B6" s="35">
        <v>164</v>
      </c>
      <c r="C6" s="68">
        <v>54245414</v>
      </c>
      <c r="D6" s="49">
        <v>4949751.6131648496</v>
      </c>
      <c r="E6" s="68">
        <v>170187896</v>
      </c>
      <c r="F6" s="68">
        <v>14241928.270119235</v>
      </c>
      <c r="G6" s="103">
        <v>4947311448</v>
      </c>
      <c r="H6" s="68">
        <v>464607595.18706369</v>
      </c>
      <c r="I6" s="103">
        <v>4588831361</v>
      </c>
      <c r="J6" s="68">
        <v>419141261.5214228</v>
      </c>
      <c r="K6" s="68">
        <v>314614124</v>
      </c>
      <c r="L6" s="68">
        <v>28061477.525664058</v>
      </c>
      <c r="M6" s="68">
        <v>121877109</v>
      </c>
      <c r="N6" s="49">
        <v>10049381.442433272</v>
      </c>
      <c r="O6" s="103">
        <v>10197067352</v>
      </c>
      <c r="P6" s="68">
        <v>941051395.55986702</v>
      </c>
      <c r="Q6" s="68">
        <v>10504688</v>
      </c>
      <c r="R6" s="49">
        <v>844428.76</v>
      </c>
    </row>
    <row r="7" spans="1:18" s="43" customFormat="1" ht="15" customHeight="1">
      <c r="A7" s="28" t="s">
        <v>97</v>
      </c>
      <c r="B7" s="31">
        <v>19</v>
      </c>
      <c r="C7" s="46">
        <v>7756774</v>
      </c>
      <c r="D7" s="46">
        <v>724984.01</v>
      </c>
      <c r="E7" s="69">
        <v>16938642</v>
      </c>
      <c r="F7" s="46">
        <v>1579922.51</v>
      </c>
      <c r="G7" s="69">
        <v>462541633</v>
      </c>
      <c r="H7" s="69">
        <v>43318977.350000001</v>
      </c>
      <c r="I7" s="69">
        <v>439722484</v>
      </c>
      <c r="J7" s="69">
        <v>39716032.780000001</v>
      </c>
      <c r="K7" s="69">
        <v>23044011</v>
      </c>
      <c r="L7" s="46">
        <v>2313438.87</v>
      </c>
      <c r="M7" s="69">
        <v>10720638</v>
      </c>
      <c r="N7" s="46">
        <v>982107.68</v>
      </c>
      <c r="O7" s="69">
        <v>960724182</v>
      </c>
      <c r="P7" s="69">
        <v>88635463.200000003</v>
      </c>
      <c r="Q7" s="46">
        <v>5207291</v>
      </c>
      <c r="R7" s="46">
        <v>452489.87</v>
      </c>
    </row>
    <row r="8" spans="1:18" s="43" customFormat="1" ht="15" customHeight="1">
      <c r="A8" s="28" t="s">
        <v>98</v>
      </c>
      <c r="B8" s="31">
        <v>20</v>
      </c>
      <c r="C8" s="46">
        <v>6387640</v>
      </c>
      <c r="D8" s="46">
        <v>612520.48</v>
      </c>
      <c r="E8" s="69">
        <v>22345925</v>
      </c>
      <c r="F8" s="46">
        <v>1733905.15</v>
      </c>
      <c r="G8" s="69">
        <v>448447280</v>
      </c>
      <c r="H8" s="69">
        <v>42858735.420000002</v>
      </c>
      <c r="I8" s="69">
        <v>407808269</v>
      </c>
      <c r="J8" s="69">
        <v>37800824.079999998</v>
      </c>
      <c r="K8" s="69">
        <v>32764110</v>
      </c>
      <c r="L8" s="46">
        <v>2655105.1800000002</v>
      </c>
      <c r="M8" s="69">
        <v>13241206</v>
      </c>
      <c r="N8" s="46">
        <v>991741.46</v>
      </c>
      <c r="O8" s="69">
        <v>930994430</v>
      </c>
      <c r="P8" s="69">
        <v>86652831.760000005</v>
      </c>
      <c r="Q8" s="46">
        <v>6612601</v>
      </c>
      <c r="R8" s="46">
        <v>610232.85</v>
      </c>
    </row>
    <row r="9" spans="1:18" s="43" customFormat="1" ht="15" customHeight="1">
      <c r="A9" s="28" t="s">
        <v>99</v>
      </c>
      <c r="B9" s="31">
        <v>22</v>
      </c>
      <c r="C9" s="46">
        <v>6012511</v>
      </c>
      <c r="D9" s="46">
        <v>571272</v>
      </c>
      <c r="E9" s="69">
        <v>21778143</v>
      </c>
      <c r="F9" s="46">
        <v>1767538</v>
      </c>
      <c r="G9" s="69">
        <v>497953231</v>
      </c>
      <c r="H9" s="69">
        <v>49468889</v>
      </c>
      <c r="I9" s="69">
        <v>466560694</v>
      </c>
      <c r="J9" s="69">
        <v>45114987</v>
      </c>
      <c r="K9" s="69">
        <v>39345165</v>
      </c>
      <c r="L9" s="46">
        <v>3345204</v>
      </c>
      <c r="M9" s="69">
        <v>14232131</v>
      </c>
      <c r="N9" s="46">
        <v>1124016</v>
      </c>
      <c r="O9" s="102">
        <v>1045881875</v>
      </c>
      <c r="P9" s="69">
        <v>101391908</v>
      </c>
      <c r="Q9" s="46">
        <v>8117372</v>
      </c>
      <c r="R9" s="46">
        <v>702714</v>
      </c>
    </row>
    <row r="10" spans="1:18" s="43" customFormat="1" ht="15" customHeight="1">
      <c r="A10" s="28" t="s">
        <v>100</v>
      </c>
      <c r="B10" s="31">
        <v>21</v>
      </c>
      <c r="C10" s="46">
        <v>6217505</v>
      </c>
      <c r="D10" s="46">
        <v>517526.85519999999</v>
      </c>
      <c r="E10" s="69">
        <v>19278363</v>
      </c>
      <c r="F10" s="46">
        <v>1568133.0519999999</v>
      </c>
      <c r="G10" s="69">
        <v>594041199</v>
      </c>
      <c r="H10" s="69">
        <v>55934943.68</v>
      </c>
      <c r="I10" s="69">
        <v>554321856</v>
      </c>
      <c r="J10" s="69">
        <v>50964253.189999998</v>
      </c>
      <c r="K10" s="69">
        <v>35330628</v>
      </c>
      <c r="L10" s="46">
        <v>3014179.443</v>
      </c>
      <c r="M10" s="69">
        <v>14007406</v>
      </c>
      <c r="N10" s="46">
        <v>1124196.264</v>
      </c>
      <c r="O10" s="102">
        <v>1223196957</v>
      </c>
      <c r="P10" s="69">
        <v>113123232.5</v>
      </c>
      <c r="Q10" s="46">
        <v>7413287</v>
      </c>
      <c r="R10" s="46">
        <v>597326.6</v>
      </c>
    </row>
    <row r="11" spans="1:18" s="43" customFormat="1" ht="15" customHeight="1">
      <c r="A11" s="28" t="s">
        <v>101</v>
      </c>
      <c r="B11" s="31">
        <v>21</v>
      </c>
      <c r="C11" s="46">
        <v>6341929</v>
      </c>
      <c r="D11" s="46">
        <v>544069.07897034998</v>
      </c>
      <c r="E11" s="69">
        <v>20408119</v>
      </c>
      <c r="F11" s="46">
        <v>1685547.2741154691</v>
      </c>
      <c r="G11" s="69">
        <v>665289585</v>
      </c>
      <c r="H11" s="69">
        <v>58336899.49423489</v>
      </c>
      <c r="I11" s="69">
        <v>639880968</v>
      </c>
      <c r="J11" s="69">
        <v>54677888.588950686</v>
      </c>
      <c r="K11" s="69">
        <v>44254771</v>
      </c>
      <c r="L11" s="46">
        <v>3900180.3387322091</v>
      </c>
      <c r="M11" s="69">
        <v>16900790</v>
      </c>
      <c r="N11" s="46">
        <v>1390363.0856082451</v>
      </c>
      <c r="O11" s="102">
        <v>1393076162</v>
      </c>
      <c r="P11" s="69">
        <v>120534947.860612</v>
      </c>
      <c r="Q11" s="46">
        <v>9501738</v>
      </c>
      <c r="R11" s="46">
        <v>816567.26</v>
      </c>
    </row>
    <row r="12" spans="1:18" s="43" customFormat="1" ht="15" customHeight="1">
      <c r="A12" s="219" t="s">
        <v>102</v>
      </c>
      <c r="B12" s="121">
        <v>21</v>
      </c>
      <c r="C12" s="120">
        <v>6953668</v>
      </c>
      <c r="D12" s="120">
        <v>628543.75488130003</v>
      </c>
      <c r="E12" s="122">
        <v>21793593</v>
      </c>
      <c r="F12" s="120">
        <v>1892759.20993742</v>
      </c>
      <c r="G12" s="122">
        <v>773007414</v>
      </c>
      <c r="H12" s="122">
        <v>71189890.724942833</v>
      </c>
      <c r="I12" s="122">
        <v>713109216</v>
      </c>
      <c r="J12" s="122">
        <v>64078947.76415512</v>
      </c>
      <c r="K12" s="122">
        <v>51775886</v>
      </c>
      <c r="L12" s="120">
        <v>4757200.1493456699</v>
      </c>
      <c r="M12" s="122">
        <v>17953226</v>
      </c>
      <c r="N12" s="120">
        <v>1527571.7964425201</v>
      </c>
      <c r="O12" s="276">
        <v>1584593003</v>
      </c>
      <c r="P12" s="122">
        <v>144074913.39970499</v>
      </c>
      <c r="Q12" s="120">
        <v>6847024</v>
      </c>
      <c r="R12" s="120">
        <v>603823.98</v>
      </c>
    </row>
    <row r="13" spans="1:18" s="43" customFormat="1" ht="15" customHeight="1">
      <c r="A13" s="123" t="s">
        <v>927</v>
      </c>
      <c r="B13" s="124">
        <v>20</v>
      </c>
      <c r="C13" s="63">
        <v>7316936</v>
      </c>
      <c r="D13" s="63">
        <v>687872.92702972505</v>
      </c>
      <c r="E13" s="125">
        <v>24507229</v>
      </c>
      <c r="F13" s="63">
        <v>2245565.335713299</v>
      </c>
      <c r="G13" s="125">
        <v>719202710</v>
      </c>
      <c r="H13" s="125">
        <v>69276282.420458481</v>
      </c>
      <c r="I13" s="125">
        <v>657672564</v>
      </c>
      <c r="J13" s="125">
        <v>61696432.554650322</v>
      </c>
      <c r="K13" s="125">
        <v>48647819</v>
      </c>
      <c r="L13" s="63">
        <v>4834881.1771291848</v>
      </c>
      <c r="M13" s="125">
        <v>18281249</v>
      </c>
      <c r="N13" s="63">
        <v>1650374.0397027449</v>
      </c>
      <c r="O13" s="277">
        <v>1475628507</v>
      </c>
      <c r="P13" s="125">
        <v>140391408.45468399</v>
      </c>
      <c r="Q13" s="63">
        <v>9454795</v>
      </c>
      <c r="R13" s="63">
        <v>790966.76</v>
      </c>
    </row>
    <row r="14" spans="1:18" s="43" customFormat="1" ht="15" customHeight="1">
      <c r="A14" s="123" t="s">
        <v>987</v>
      </c>
      <c r="B14" s="124">
        <v>20</v>
      </c>
      <c r="C14" s="63">
        <v>7258451</v>
      </c>
      <c r="D14" s="63">
        <v>662962.26540152496</v>
      </c>
      <c r="E14" s="125">
        <v>23137882</v>
      </c>
      <c r="F14" s="63">
        <v>1768557.12345669</v>
      </c>
      <c r="G14" s="125">
        <v>786828396</v>
      </c>
      <c r="H14" s="125">
        <v>74222976.445088342</v>
      </c>
      <c r="I14" s="125">
        <v>709755310</v>
      </c>
      <c r="J14" s="125">
        <v>65091895.468557373</v>
      </c>
      <c r="K14" s="125">
        <v>39451734</v>
      </c>
      <c r="L14" s="63">
        <v>3241287.5682365051</v>
      </c>
      <c r="M14" s="125">
        <v>16540463</v>
      </c>
      <c r="N14" s="63">
        <v>1259010.8502722699</v>
      </c>
      <c r="O14" s="277">
        <v>1582972236</v>
      </c>
      <c r="P14" s="125">
        <v>146246689.72101301</v>
      </c>
      <c r="Q14" s="69">
        <v>10504688</v>
      </c>
      <c r="R14" s="63">
        <v>844428.76</v>
      </c>
    </row>
    <row r="15" spans="1:18" s="43" customFormat="1" ht="14.25" customHeight="1">
      <c r="A15" s="863" t="s">
        <v>379</v>
      </c>
      <c r="B15" s="863"/>
      <c r="C15" s="863"/>
      <c r="D15" s="863"/>
      <c r="E15" s="863"/>
      <c r="F15" s="863"/>
      <c r="G15" s="863"/>
      <c r="H15" s="863"/>
      <c r="I15" s="863"/>
      <c r="J15" s="863"/>
      <c r="K15" s="863"/>
      <c r="L15" s="863"/>
      <c r="M15" s="863"/>
      <c r="N15" s="863"/>
      <c r="O15" s="863"/>
      <c r="P15" s="863"/>
      <c r="Q15" s="863"/>
      <c r="R15" s="863"/>
    </row>
    <row r="16" spans="1:18" s="43" customFormat="1" ht="13.5" customHeight="1">
      <c r="A16" s="863" t="s">
        <v>984</v>
      </c>
      <c r="B16" s="863"/>
      <c r="C16" s="863"/>
      <c r="D16" s="863"/>
      <c r="E16" s="863"/>
      <c r="F16" s="863"/>
      <c r="G16" s="863"/>
      <c r="H16" s="863"/>
      <c r="I16" s="863"/>
      <c r="J16" s="863"/>
      <c r="K16" s="863"/>
      <c r="L16" s="863"/>
      <c r="M16" s="863"/>
      <c r="N16" s="863"/>
      <c r="O16" s="863"/>
      <c r="P16" s="863"/>
      <c r="Q16" s="863"/>
      <c r="R16" s="863"/>
    </row>
    <row r="17" spans="1:18" s="43" customFormat="1" ht="13.5" customHeight="1">
      <c r="A17" s="863" t="s">
        <v>211</v>
      </c>
      <c r="B17" s="863"/>
      <c r="C17" s="863"/>
      <c r="D17" s="863"/>
      <c r="E17" s="863"/>
      <c r="F17" s="863"/>
      <c r="G17" s="863"/>
      <c r="H17" s="863"/>
      <c r="I17" s="863"/>
      <c r="J17" s="863"/>
      <c r="K17" s="863"/>
      <c r="L17" s="863"/>
      <c r="M17" s="863"/>
      <c r="N17" s="863"/>
      <c r="O17" s="863"/>
      <c r="P17" s="863"/>
      <c r="Q17" s="863"/>
      <c r="R17" s="863"/>
    </row>
    <row r="18" spans="1:18" s="43" customFormat="1" ht="28.35" customHeight="1"/>
    <row r="26" spans="1:18">
      <c r="I26" s="213"/>
    </row>
    <row r="27" spans="1:18">
      <c r="I27" s="213"/>
    </row>
    <row r="28" spans="1:18">
      <c r="I28" s="213"/>
    </row>
    <row r="29" spans="1:18">
      <c r="I29" s="95"/>
    </row>
  </sheetData>
  <mergeCells count="16">
    <mergeCell ref="A1:N1"/>
    <mergeCell ref="A2:A4"/>
    <mergeCell ref="B2:B4"/>
    <mergeCell ref="C2:D3"/>
    <mergeCell ref="E2:F3"/>
    <mergeCell ref="G2:J2"/>
    <mergeCell ref="K2:N2"/>
    <mergeCell ref="A15:R15"/>
    <mergeCell ref="A16:R16"/>
    <mergeCell ref="A17:R17"/>
    <mergeCell ref="O2:P3"/>
    <mergeCell ref="Q2:R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activeCell="I21" sqref="I21"/>
    </sheetView>
  </sheetViews>
  <sheetFormatPr defaultRowHeight="15"/>
  <cols>
    <col min="1" max="1" width="13.42578125" style="25" bestFit="1" customWidth="1"/>
    <col min="2" max="3" width="10.7109375" style="25" bestFit="1" customWidth="1"/>
    <col min="4" max="4" width="10.7109375" style="25" customWidth="1"/>
    <col min="5" max="7" width="10.7109375" style="25" bestFit="1" customWidth="1"/>
    <col min="8" max="8" width="11.28515625" style="25" bestFit="1" customWidth="1"/>
    <col min="9" max="13" width="10.7109375" style="25" bestFit="1" customWidth="1"/>
    <col min="14" max="14" width="10.85546875" style="25" bestFit="1" customWidth="1"/>
    <col min="15" max="15" width="4.7109375" style="25" bestFit="1" customWidth="1"/>
    <col min="16" max="16384" width="9.140625" style="25"/>
  </cols>
  <sheetData>
    <row r="1" spans="1:14" ht="17.25" customHeight="1">
      <c r="A1" s="856" t="s">
        <v>610</v>
      </c>
      <c r="B1" s="856"/>
      <c r="C1" s="856"/>
      <c r="D1" s="856"/>
      <c r="E1" s="856"/>
      <c r="F1" s="856"/>
      <c r="G1" s="856"/>
      <c r="H1" s="856"/>
      <c r="I1" s="856"/>
      <c r="J1" s="856"/>
      <c r="K1" s="856"/>
      <c r="L1" s="856"/>
      <c r="M1" s="856"/>
      <c r="N1" s="856"/>
    </row>
    <row r="2" spans="1:14" s="43" customFormat="1" ht="17.25" customHeight="1">
      <c r="A2" s="875" t="s">
        <v>370</v>
      </c>
      <c r="B2" s="913" t="s">
        <v>136</v>
      </c>
      <c r="C2" s="919"/>
      <c r="D2" s="919"/>
      <c r="E2" s="919"/>
      <c r="F2" s="919"/>
      <c r="G2" s="919"/>
      <c r="H2" s="914"/>
      <c r="I2" s="913" t="s">
        <v>137</v>
      </c>
      <c r="J2" s="919"/>
      <c r="K2" s="919"/>
      <c r="L2" s="919"/>
      <c r="M2" s="919"/>
      <c r="N2" s="914"/>
    </row>
    <row r="3" spans="1:14" s="43" customFormat="1" ht="27" customHeight="1">
      <c r="A3" s="967"/>
      <c r="B3" s="873" t="s">
        <v>381</v>
      </c>
      <c r="C3" s="975"/>
      <c r="D3" s="976"/>
      <c r="E3" s="873" t="s">
        <v>382</v>
      </c>
      <c r="F3" s="874"/>
      <c r="G3" s="865" t="s">
        <v>90</v>
      </c>
      <c r="H3" s="977" t="s">
        <v>383</v>
      </c>
      <c r="I3" s="873" t="s">
        <v>381</v>
      </c>
      <c r="J3" s="874"/>
      <c r="K3" s="873" t="s">
        <v>382</v>
      </c>
      <c r="L3" s="874"/>
      <c r="M3" s="865" t="s">
        <v>90</v>
      </c>
      <c r="N3" s="977" t="s">
        <v>383</v>
      </c>
    </row>
    <row r="4" spans="1:14" s="43" customFormat="1" ht="40.5" customHeight="1">
      <c r="A4" s="876"/>
      <c r="B4" s="79" t="s">
        <v>384</v>
      </c>
      <c r="C4" s="79" t="s">
        <v>385</v>
      </c>
      <c r="D4" s="79" t="s">
        <v>1028</v>
      </c>
      <c r="E4" s="79" t="s">
        <v>386</v>
      </c>
      <c r="F4" s="79" t="s">
        <v>387</v>
      </c>
      <c r="G4" s="867"/>
      <c r="H4" s="978"/>
      <c r="I4" s="79" t="s">
        <v>384</v>
      </c>
      <c r="J4" s="79" t="s">
        <v>385</v>
      </c>
      <c r="K4" s="79" t="s">
        <v>386</v>
      </c>
      <c r="L4" s="79" t="s">
        <v>387</v>
      </c>
      <c r="M4" s="867"/>
      <c r="N4" s="978"/>
    </row>
    <row r="5" spans="1:14" s="50" customFormat="1" ht="18" customHeight="1">
      <c r="A5" s="32" t="s">
        <v>95</v>
      </c>
      <c r="B5" s="34">
        <v>8779.5499999999993</v>
      </c>
      <c r="C5" s="34">
        <v>289.98</v>
      </c>
      <c r="D5" s="34">
        <v>731.87</v>
      </c>
      <c r="E5" s="34">
        <v>40163.17</v>
      </c>
      <c r="F5" s="34">
        <v>96.88</v>
      </c>
      <c r="G5" s="34">
        <v>50061.45</v>
      </c>
      <c r="H5" s="34">
        <v>30.42</v>
      </c>
      <c r="I5" s="49">
        <v>151715.75</v>
      </c>
      <c r="J5" s="34">
        <v>2138.4299999999998</v>
      </c>
      <c r="K5" s="34">
        <v>31429.200000000001</v>
      </c>
      <c r="L5" s="34">
        <v>6251.07</v>
      </c>
      <c r="M5" s="49">
        <v>191534.45</v>
      </c>
      <c r="N5" s="34">
        <v>2495.1799999999998</v>
      </c>
    </row>
    <row r="6" spans="1:14" s="50" customFormat="1" ht="18" customHeight="1">
      <c r="A6" s="32" t="s">
        <v>96</v>
      </c>
      <c r="B6" s="34">
        <v>17226.87</v>
      </c>
      <c r="C6" s="34">
        <v>281.7</v>
      </c>
      <c r="D6" s="34">
        <v>734.56999999999994</v>
      </c>
      <c r="E6" s="34">
        <v>145886.84</v>
      </c>
      <c r="F6" s="34">
        <v>77.789999999999992</v>
      </c>
      <c r="G6" s="49">
        <v>163762.74000000002</v>
      </c>
      <c r="H6" s="34">
        <v>43.3</v>
      </c>
      <c r="I6" s="34">
        <v>133207.07190000001</v>
      </c>
      <c r="J6" s="34">
        <v>1500.733616</v>
      </c>
      <c r="K6" s="34">
        <v>29838.310990000002</v>
      </c>
      <c r="L6" s="34">
        <v>4928.2009230000003</v>
      </c>
      <c r="M6" s="49">
        <v>169474.3174</v>
      </c>
      <c r="N6" s="34">
        <v>2683.93</v>
      </c>
    </row>
    <row r="7" spans="1:14" s="43" customFormat="1" ht="18" customHeight="1">
      <c r="A7" s="28" t="s">
        <v>97</v>
      </c>
      <c r="B7" s="30">
        <v>1873.9</v>
      </c>
      <c r="C7" s="30">
        <v>15.62</v>
      </c>
      <c r="D7" s="30">
        <v>0</v>
      </c>
      <c r="E7" s="30">
        <v>10710.44</v>
      </c>
      <c r="F7" s="30">
        <v>19.100000000000001</v>
      </c>
      <c r="G7" s="30">
        <v>12619.06</v>
      </c>
      <c r="H7" s="30">
        <v>28.91</v>
      </c>
      <c r="I7" s="30">
        <v>16413.12</v>
      </c>
      <c r="J7" s="30">
        <v>112.23</v>
      </c>
      <c r="K7" s="30">
        <v>3572.12</v>
      </c>
      <c r="L7" s="30">
        <v>662.55</v>
      </c>
      <c r="M7" s="30">
        <v>20760.02</v>
      </c>
      <c r="N7" s="30">
        <v>2515.84</v>
      </c>
    </row>
    <row r="8" spans="1:14" s="43" customFormat="1" ht="18" customHeight="1">
      <c r="A8" s="28" t="s">
        <v>98</v>
      </c>
      <c r="B8" s="30">
        <v>1680.07</v>
      </c>
      <c r="C8" s="30">
        <v>16.989999999999998</v>
      </c>
      <c r="D8" s="30">
        <v>148.24</v>
      </c>
      <c r="E8" s="30">
        <v>14123.05</v>
      </c>
      <c r="F8" s="30">
        <v>5.81</v>
      </c>
      <c r="G8" s="30">
        <v>15974.16</v>
      </c>
      <c r="H8" s="30">
        <v>29.87</v>
      </c>
      <c r="I8" s="30">
        <v>13415.8</v>
      </c>
      <c r="J8" s="30">
        <v>67.209999999999994</v>
      </c>
      <c r="K8" s="30">
        <v>3199.27</v>
      </c>
      <c r="L8" s="30">
        <v>539.99</v>
      </c>
      <c r="M8" s="30">
        <v>17222.27</v>
      </c>
      <c r="N8" s="30">
        <v>2531.02</v>
      </c>
    </row>
    <row r="9" spans="1:14" s="43" customFormat="1" ht="18" customHeight="1">
      <c r="A9" s="28" t="s">
        <v>99</v>
      </c>
      <c r="B9" s="30">
        <v>2362.7199999999998</v>
      </c>
      <c r="C9" s="30">
        <v>22.75</v>
      </c>
      <c r="D9" s="30">
        <v>141.30000000000001</v>
      </c>
      <c r="E9" s="30">
        <v>16460.13</v>
      </c>
      <c r="F9" s="30">
        <v>4.6500000000000004</v>
      </c>
      <c r="G9" s="30">
        <v>18991.55</v>
      </c>
      <c r="H9" s="30">
        <v>30.59</v>
      </c>
      <c r="I9" s="30">
        <v>12482.87</v>
      </c>
      <c r="J9" s="30">
        <v>137.13</v>
      </c>
      <c r="K9" s="30">
        <v>3222.67</v>
      </c>
      <c r="L9" s="30">
        <v>466.15</v>
      </c>
      <c r="M9" s="30">
        <v>16308.82</v>
      </c>
      <c r="N9" s="30">
        <v>2568.31</v>
      </c>
    </row>
    <row r="10" spans="1:14" s="43" customFormat="1" ht="18" customHeight="1">
      <c r="A10" s="28" t="s">
        <v>100</v>
      </c>
      <c r="B10" s="30">
        <v>1379</v>
      </c>
      <c r="C10" s="30">
        <v>31.2</v>
      </c>
      <c r="D10" s="30">
        <v>0</v>
      </c>
      <c r="E10" s="30">
        <v>14149.66</v>
      </c>
      <c r="F10" s="30">
        <v>5.21</v>
      </c>
      <c r="G10" s="30">
        <v>15565.07</v>
      </c>
      <c r="H10" s="30">
        <v>31.42</v>
      </c>
      <c r="I10" s="30">
        <v>12138.44</v>
      </c>
      <c r="J10" s="30">
        <v>225.51</v>
      </c>
      <c r="K10" s="30">
        <v>2814.06</v>
      </c>
      <c r="L10" s="30">
        <v>488.09</v>
      </c>
      <c r="M10" s="30">
        <v>15666.1</v>
      </c>
      <c r="N10" s="30">
        <v>2587.6</v>
      </c>
    </row>
    <row r="11" spans="1:14" s="43" customFormat="1" ht="18" customHeight="1">
      <c r="A11" s="28" t="s">
        <v>101</v>
      </c>
      <c r="B11" s="30">
        <v>1872.25</v>
      </c>
      <c r="C11" s="30">
        <v>19.09</v>
      </c>
      <c r="D11" s="30">
        <v>174.58</v>
      </c>
      <c r="E11" s="30">
        <v>16290.97</v>
      </c>
      <c r="F11" s="30">
        <v>9.25</v>
      </c>
      <c r="G11" s="30">
        <v>18191.560000000001</v>
      </c>
      <c r="H11" s="30">
        <v>42.09</v>
      </c>
      <c r="I11" s="30">
        <v>16361.46097822</v>
      </c>
      <c r="J11" s="30">
        <v>108.129908375</v>
      </c>
      <c r="K11" s="30">
        <v>3359.5446820050001</v>
      </c>
      <c r="L11" s="30">
        <v>572.06794532499998</v>
      </c>
      <c r="M11" s="30">
        <v>20401.203513925</v>
      </c>
      <c r="N11" s="30">
        <v>2611.8000000000002</v>
      </c>
    </row>
    <row r="12" spans="1:14" s="43" customFormat="1" ht="18" customHeight="1">
      <c r="A12" s="28" t="s">
        <v>102</v>
      </c>
      <c r="B12" s="30">
        <v>2025.63</v>
      </c>
      <c r="C12" s="30">
        <v>28.35</v>
      </c>
      <c r="D12" s="30">
        <v>0</v>
      </c>
      <c r="E12" s="30">
        <v>27120.23</v>
      </c>
      <c r="F12" s="30">
        <v>10.6</v>
      </c>
      <c r="G12" s="30">
        <v>29184.81</v>
      </c>
      <c r="H12" s="30">
        <v>42.5</v>
      </c>
      <c r="I12" s="30">
        <v>15610.12237952</v>
      </c>
      <c r="J12" s="30">
        <v>126.58442631</v>
      </c>
      <c r="K12" s="30">
        <v>4366.8440960150001</v>
      </c>
      <c r="L12" s="30">
        <v>1023.96442135</v>
      </c>
      <c r="M12" s="30">
        <v>21127.515323194999</v>
      </c>
      <c r="N12" s="30">
        <v>2654.84</v>
      </c>
    </row>
    <row r="13" spans="1:14" s="43" customFormat="1" ht="18" customHeight="1">
      <c r="A13" s="28" t="s">
        <v>927</v>
      </c>
      <c r="B13" s="30">
        <v>3009.41</v>
      </c>
      <c r="C13" s="30">
        <v>86.59</v>
      </c>
      <c r="D13" s="30">
        <v>53.02</v>
      </c>
      <c r="E13" s="30">
        <v>25241.64</v>
      </c>
      <c r="F13" s="30">
        <v>14.57</v>
      </c>
      <c r="G13" s="30">
        <v>28352.21</v>
      </c>
      <c r="H13" s="30">
        <v>42.87</v>
      </c>
      <c r="I13" s="119">
        <v>23745.58382</v>
      </c>
      <c r="J13" s="119">
        <v>563.35049479999998</v>
      </c>
      <c r="K13" s="119">
        <v>5017.533762</v>
      </c>
      <c r="L13" s="119">
        <v>699.9542563</v>
      </c>
      <c r="M13" s="119">
        <v>30026.422330000001</v>
      </c>
      <c r="N13" s="119">
        <v>2656.51</v>
      </c>
    </row>
    <row r="14" spans="1:14" s="43" customFormat="1" ht="18" customHeight="1">
      <c r="A14" s="448">
        <v>44504</v>
      </c>
      <c r="B14" s="30">
        <v>3023.89</v>
      </c>
      <c r="C14" s="30">
        <v>61.11</v>
      </c>
      <c r="D14" s="30">
        <v>217.43</v>
      </c>
      <c r="E14" s="30">
        <v>21790.720000000001</v>
      </c>
      <c r="F14" s="30">
        <v>8.6</v>
      </c>
      <c r="G14" s="30">
        <v>24884.32</v>
      </c>
      <c r="H14" s="447">
        <v>43.3</v>
      </c>
      <c r="I14" s="62">
        <v>23039.674660000001</v>
      </c>
      <c r="J14" s="62">
        <v>160.588787</v>
      </c>
      <c r="K14" s="62">
        <v>4286.2684550000004</v>
      </c>
      <c r="L14" s="62">
        <v>475.43429950000001</v>
      </c>
      <c r="M14" s="62">
        <v>27961.966199999999</v>
      </c>
      <c r="N14" s="62">
        <v>2683.93</v>
      </c>
    </row>
    <row r="15" spans="1:14" s="43" customFormat="1" ht="18" customHeight="1">
      <c r="A15" s="70"/>
      <c r="B15" s="71"/>
      <c r="C15" s="71"/>
      <c r="D15" s="71"/>
      <c r="E15" s="71"/>
      <c r="F15" s="71"/>
      <c r="G15" s="71"/>
      <c r="H15" s="71"/>
      <c r="I15" s="71"/>
      <c r="J15" s="71"/>
      <c r="K15" s="71"/>
      <c r="L15" s="71"/>
      <c r="M15" s="71"/>
      <c r="N15" s="71"/>
    </row>
    <row r="16" spans="1:14" s="43" customFormat="1" ht="14.25" customHeight="1">
      <c r="A16" s="863" t="s">
        <v>984</v>
      </c>
      <c r="B16" s="863"/>
      <c r="C16" s="863"/>
      <c r="D16" s="863"/>
      <c r="E16" s="863"/>
    </row>
    <row r="17" spans="1:15" s="43" customFormat="1" ht="12.75" customHeight="1">
      <c r="A17" s="863" t="s">
        <v>135</v>
      </c>
      <c r="B17" s="863"/>
      <c r="C17" s="863"/>
      <c r="D17" s="863"/>
      <c r="E17" s="863"/>
    </row>
    <row r="18" spans="1:15" s="43" customFormat="1" ht="26.1" customHeight="1"/>
    <row r="19" spans="1:15">
      <c r="B19" s="66"/>
      <c r="C19" s="66"/>
      <c r="D19" s="66"/>
      <c r="E19" s="66"/>
      <c r="F19" s="66"/>
      <c r="G19" s="66"/>
      <c r="H19" s="66"/>
      <c r="I19" s="66"/>
      <c r="J19" s="66"/>
      <c r="K19" s="66"/>
      <c r="L19" s="66"/>
      <c r="M19" s="66"/>
    </row>
    <row r="20" spans="1:15">
      <c r="B20" s="66"/>
      <c r="C20" s="66"/>
      <c r="D20" s="66"/>
      <c r="E20" s="66"/>
      <c r="F20" s="66"/>
      <c r="G20" s="66"/>
      <c r="H20" s="66"/>
      <c r="I20" s="66"/>
      <c r="J20" s="66"/>
      <c r="K20" s="66"/>
      <c r="L20" s="66"/>
      <c r="M20" s="66"/>
      <c r="N20" s="66"/>
      <c r="O20" s="66"/>
    </row>
  </sheetData>
  <mergeCells count="14">
    <mergeCell ref="A17:E17"/>
    <mergeCell ref="A1:N1"/>
    <mergeCell ref="A2:A4"/>
    <mergeCell ref="B2:H2"/>
    <mergeCell ref="I2:N2"/>
    <mergeCell ref="E3:F3"/>
    <mergeCell ref="B3:D3"/>
    <mergeCell ref="G3:G4"/>
    <mergeCell ref="H3:H4"/>
    <mergeCell ref="I3:J3"/>
    <mergeCell ref="K3:L3"/>
    <mergeCell ref="M3:M4"/>
    <mergeCell ref="N3:N4"/>
    <mergeCell ref="A16:E16"/>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zoomScaleNormal="100" workbookViewId="0">
      <selection activeCell="E25" sqref="E25"/>
    </sheetView>
  </sheetViews>
  <sheetFormatPr defaultRowHeight="15"/>
  <cols>
    <col min="1" max="11" width="14.7109375" style="25" bestFit="1" customWidth="1"/>
    <col min="12" max="12" width="4.7109375" style="25" bestFit="1" customWidth="1"/>
    <col min="13" max="16384" width="9.140625" style="25"/>
  </cols>
  <sheetData>
    <row r="1" spans="1:11" ht="15" customHeight="1">
      <c r="A1" s="856" t="s">
        <v>22</v>
      </c>
      <c r="B1" s="856"/>
      <c r="C1" s="856"/>
      <c r="D1" s="856"/>
      <c r="E1" s="856"/>
      <c r="F1" s="856"/>
      <c r="G1" s="856"/>
      <c r="H1" s="856"/>
      <c r="I1" s="856"/>
      <c r="J1" s="856"/>
      <c r="K1" s="856"/>
    </row>
    <row r="2" spans="1:11" s="43" customFormat="1" ht="12.75" customHeight="1">
      <c r="A2" s="865" t="s">
        <v>134</v>
      </c>
      <c r="B2" s="913" t="s">
        <v>205</v>
      </c>
      <c r="C2" s="919"/>
      <c r="D2" s="919"/>
      <c r="E2" s="919"/>
      <c r="F2" s="914"/>
      <c r="G2" s="913" t="s">
        <v>388</v>
      </c>
      <c r="H2" s="919"/>
      <c r="I2" s="919"/>
      <c r="J2" s="919"/>
      <c r="K2" s="914"/>
    </row>
    <row r="3" spans="1:11" s="43" customFormat="1" ht="15" customHeight="1">
      <c r="A3" s="867"/>
      <c r="B3" s="26" t="s">
        <v>389</v>
      </c>
      <c r="C3" s="26" t="s">
        <v>207</v>
      </c>
      <c r="D3" s="26" t="s">
        <v>62</v>
      </c>
      <c r="E3" s="26" t="s">
        <v>208</v>
      </c>
      <c r="F3" s="26" t="s">
        <v>204</v>
      </c>
      <c r="G3" s="26" t="s">
        <v>389</v>
      </c>
      <c r="H3" s="26" t="s">
        <v>207</v>
      </c>
      <c r="I3" s="26" t="s">
        <v>62</v>
      </c>
      <c r="J3" s="26" t="s">
        <v>208</v>
      </c>
      <c r="K3" s="26" t="s">
        <v>204</v>
      </c>
    </row>
    <row r="4" spans="1:11" s="43" customFormat="1" ht="18" customHeight="1">
      <c r="A4" s="32" t="s">
        <v>95</v>
      </c>
      <c r="B4" s="688">
        <v>85.130477161000002</v>
      </c>
      <c r="C4" s="688">
        <v>5.6123700000000002E-4</v>
      </c>
      <c r="D4" s="688">
        <v>0</v>
      </c>
      <c r="E4" s="688">
        <v>0</v>
      </c>
      <c r="F4" s="688">
        <v>14.868961602000001</v>
      </c>
      <c r="G4" s="688">
        <v>85.329815303000004</v>
      </c>
      <c r="H4" s="688">
        <v>0</v>
      </c>
      <c r="I4" s="688">
        <v>0</v>
      </c>
      <c r="J4" s="688">
        <v>0</v>
      </c>
      <c r="K4" s="688">
        <v>14.670184697</v>
      </c>
    </row>
    <row r="5" spans="1:11" s="43" customFormat="1" ht="18" customHeight="1">
      <c r="A5" s="32" t="s">
        <v>96</v>
      </c>
      <c r="B5" s="688">
        <v>83.475703738000007</v>
      </c>
      <c r="C5" s="688">
        <v>1.06864E-4</v>
      </c>
      <c r="D5" s="688">
        <v>0</v>
      </c>
      <c r="E5" s="688">
        <v>0</v>
      </c>
      <c r="F5" s="688">
        <v>16.524189398000001</v>
      </c>
      <c r="G5" s="688">
        <v>16.685238923</v>
      </c>
      <c r="H5" s="688">
        <v>0</v>
      </c>
      <c r="I5" s="688">
        <v>0</v>
      </c>
      <c r="J5" s="688">
        <v>0</v>
      </c>
      <c r="K5" s="688">
        <v>83.314761077</v>
      </c>
    </row>
    <row r="6" spans="1:11" s="43" customFormat="1" ht="18" customHeight="1">
      <c r="A6" s="28" t="s">
        <v>97</v>
      </c>
      <c r="B6" s="104">
        <v>80.560061834999999</v>
      </c>
      <c r="C6" s="104">
        <v>3.4915899999999998E-4</v>
      </c>
      <c r="D6" s="104">
        <v>0</v>
      </c>
      <c r="E6" s="104">
        <v>0</v>
      </c>
      <c r="F6" s="104">
        <v>19.439589005999999</v>
      </c>
      <c r="G6" s="104">
        <v>79.426677067</v>
      </c>
      <c r="H6" s="104">
        <v>0</v>
      </c>
      <c r="I6" s="104">
        <v>0</v>
      </c>
      <c r="J6" s="104">
        <v>0</v>
      </c>
      <c r="K6" s="104">
        <v>20.573322933</v>
      </c>
    </row>
    <row r="7" spans="1:11" s="43" customFormat="1" ht="18" customHeight="1">
      <c r="A7" s="28" t="s">
        <v>98</v>
      </c>
      <c r="B7" s="104">
        <v>77.26813507</v>
      </c>
      <c r="C7" s="104">
        <v>4.1465399999999998E-4</v>
      </c>
      <c r="D7" s="104">
        <v>0</v>
      </c>
      <c r="E7" s="104">
        <v>0</v>
      </c>
      <c r="F7" s="104">
        <v>22.73145027</v>
      </c>
      <c r="G7" s="104">
        <v>86.397748593000003</v>
      </c>
      <c r="H7" s="104">
        <v>0</v>
      </c>
      <c r="I7" s="104">
        <v>0</v>
      </c>
      <c r="J7" s="104">
        <v>0</v>
      </c>
      <c r="K7" s="104">
        <v>13.602251407000001</v>
      </c>
    </row>
    <row r="8" spans="1:11" s="43" customFormat="1" ht="18" customHeight="1">
      <c r="A8" s="28" t="s">
        <v>99</v>
      </c>
      <c r="B8" s="104">
        <v>76.685262211999998</v>
      </c>
      <c r="C8" s="104">
        <v>0</v>
      </c>
      <c r="D8" s="104">
        <v>0</v>
      </c>
      <c r="E8" s="104">
        <v>0</v>
      </c>
      <c r="F8" s="104">
        <v>23.314737787999999</v>
      </c>
      <c r="G8" s="104">
        <v>66.206123973000004</v>
      </c>
      <c r="H8" s="104">
        <v>0</v>
      </c>
      <c r="I8" s="104">
        <v>0</v>
      </c>
      <c r="J8" s="104">
        <v>0</v>
      </c>
      <c r="K8" s="104">
        <v>33.793876027000003</v>
      </c>
    </row>
    <row r="9" spans="1:11" s="43" customFormat="1" ht="18" customHeight="1">
      <c r="A9" s="28" t="s">
        <v>100</v>
      </c>
      <c r="B9" s="104">
        <v>78.679575172</v>
      </c>
      <c r="C9" s="104">
        <v>0.26190000000000002</v>
      </c>
      <c r="D9" s="104">
        <v>0</v>
      </c>
      <c r="E9" s="104">
        <v>0</v>
      </c>
      <c r="F9" s="104">
        <v>21.320422209</v>
      </c>
      <c r="G9" s="104">
        <v>69.790000000000006</v>
      </c>
      <c r="H9" s="104">
        <v>0</v>
      </c>
      <c r="I9" s="104">
        <v>0</v>
      </c>
      <c r="J9" s="104">
        <v>0</v>
      </c>
      <c r="K9" s="104">
        <v>30.21</v>
      </c>
    </row>
    <row r="10" spans="1:11" s="43" customFormat="1" ht="18" customHeight="1">
      <c r="A10" s="28" t="s">
        <v>101</v>
      </c>
      <c r="B10" s="104">
        <v>78.518868406999999</v>
      </c>
      <c r="C10" s="104">
        <v>0</v>
      </c>
      <c r="D10" s="104">
        <v>0</v>
      </c>
      <c r="E10" s="104">
        <v>0</v>
      </c>
      <c r="F10" s="104">
        <v>21.481131593000001</v>
      </c>
      <c r="G10" s="104">
        <v>99.499165274999996</v>
      </c>
      <c r="H10" s="104">
        <v>0</v>
      </c>
      <c r="I10" s="104">
        <v>0</v>
      </c>
      <c r="J10" s="104">
        <v>0</v>
      </c>
      <c r="K10" s="104">
        <v>0.50083472500000004</v>
      </c>
    </row>
    <row r="11" spans="1:11" s="43" customFormat="1" ht="18" customHeight="1">
      <c r="A11" s="219" t="s">
        <v>102</v>
      </c>
      <c r="B11" s="278">
        <v>91.036810325999994</v>
      </c>
      <c r="C11" s="278">
        <v>0</v>
      </c>
      <c r="D11" s="278">
        <v>0</v>
      </c>
      <c r="E11" s="278">
        <v>0</v>
      </c>
      <c r="F11" s="278">
        <v>8.9631896740000006</v>
      </c>
      <c r="G11" s="278">
        <v>34.065395975999998</v>
      </c>
      <c r="H11" s="278">
        <v>0</v>
      </c>
      <c r="I11" s="278">
        <v>0</v>
      </c>
      <c r="J11" s="278">
        <v>0</v>
      </c>
      <c r="K11" s="278">
        <v>65.934604023999995</v>
      </c>
    </row>
    <row r="12" spans="1:11" s="43" customFormat="1" ht="18" customHeight="1">
      <c r="A12" s="123" t="s">
        <v>927</v>
      </c>
      <c r="B12" s="279">
        <v>98.394340321000001</v>
      </c>
      <c r="C12" s="279">
        <v>0</v>
      </c>
      <c r="D12" s="279">
        <v>0</v>
      </c>
      <c r="E12" s="279">
        <v>0</v>
      </c>
      <c r="F12" s="279">
        <v>1.605659679</v>
      </c>
      <c r="G12" s="279">
        <v>33.800712869000002</v>
      </c>
      <c r="H12" s="279">
        <v>0</v>
      </c>
      <c r="I12" s="279">
        <v>0</v>
      </c>
      <c r="J12" s="279">
        <v>0</v>
      </c>
      <c r="K12" s="279">
        <v>66.199287131000006</v>
      </c>
    </row>
    <row r="13" spans="1:11" s="43" customFormat="1" ht="18" customHeight="1">
      <c r="A13" s="123" t="s">
        <v>987</v>
      </c>
      <c r="B13" s="279">
        <v>97.368352755000004</v>
      </c>
      <c r="C13" s="279">
        <v>0</v>
      </c>
      <c r="D13" s="279">
        <v>0</v>
      </c>
      <c r="E13" s="279">
        <v>0</v>
      </c>
      <c r="F13" s="279">
        <v>2.6316472449999999</v>
      </c>
      <c r="G13" s="279">
        <v>16.685238923</v>
      </c>
      <c r="H13" s="279">
        <v>0</v>
      </c>
      <c r="I13" s="279">
        <v>0</v>
      </c>
      <c r="J13" s="279">
        <v>0</v>
      </c>
      <c r="K13" s="279">
        <v>83.314761077</v>
      </c>
    </row>
    <row r="14" spans="1:11" s="43" customFormat="1" ht="15" customHeight="1">
      <c r="A14" s="863" t="s">
        <v>984</v>
      </c>
      <c r="B14" s="863"/>
      <c r="C14" s="863"/>
      <c r="D14" s="863"/>
      <c r="E14" s="863"/>
      <c r="F14" s="863"/>
      <c r="G14" s="863"/>
      <c r="H14" s="863"/>
      <c r="I14" s="863"/>
      <c r="J14" s="863"/>
      <c r="K14" s="863"/>
    </row>
    <row r="15" spans="1:11" s="43" customFormat="1" ht="13.5" customHeight="1">
      <c r="A15" s="863" t="s">
        <v>209</v>
      </c>
      <c r="B15" s="863"/>
      <c r="C15" s="863"/>
      <c r="D15" s="863"/>
      <c r="E15" s="863"/>
      <c r="F15" s="863"/>
      <c r="G15" s="863"/>
      <c r="H15" s="863"/>
      <c r="I15" s="863"/>
      <c r="J15" s="863"/>
      <c r="K15" s="863"/>
    </row>
    <row r="16" spans="1:11" s="43" customFormat="1" ht="27.6" customHeight="1"/>
  </sheetData>
  <mergeCells count="6">
    <mergeCell ref="A15:K15"/>
    <mergeCell ref="A1:K1"/>
    <mergeCell ref="A2:A3"/>
    <mergeCell ref="B2:F2"/>
    <mergeCell ref="G2:K2"/>
    <mergeCell ref="A14:K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F18" sqref="F18"/>
    </sheetView>
  </sheetViews>
  <sheetFormatPr defaultRowHeight="15"/>
  <cols>
    <col min="1" max="11" width="14.7109375" style="25" bestFit="1" customWidth="1"/>
    <col min="12" max="12" width="5" style="25" bestFit="1" customWidth="1"/>
    <col min="13" max="16384" width="9.140625" style="25"/>
  </cols>
  <sheetData>
    <row r="1" spans="1:11" ht="18" customHeight="1">
      <c r="A1" s="856" t="s">
        <v>23</v>
      </c>
      <c r="B1" s="856"/>
      <c r="C1" s="856"/>
      <c r="D1" s="856"/>
      <c r="E1" s="856"/>
      <c r="F1" s="856"/>
      <c r="G1" s="856"/>
      <c r="H1" s="856"/>
      <c r="I1" s="856"/>
      <c r="J1" s="856"/>
      <c r="K1" s="856"/>
    </row>
    <row r="2" spans="1:11" s="43" customFormat="1" ht="18" customHeight="1">
      <c r="A2" s="865" t="s">
        <v>134</v>
      </c>
      <c r="B2" s="871" t="s">
        <v>205</v>
      </c>
      <c r="C2" s="932"/>
      <c r="D2" s="932"/>
      <c r="E2" s="932"/>
      <c r="F2" s="872"/>
      <c r="G2" s="871" t="s">
        <v>388</v>
      </c>
      <c r="H2" s="932"/>
      <c r="I2" s="932"/>
      <c r="J2" s="932"/>
      <c r="K2" s="872"/>
    </row>
    <row r="3" spans="1:11" s="43" customFormat="1" ht="15" customHeight="1">
      <c r="A3" s="867"/>
      <c r="B3" s="64" t="s">
        <v>389</v>
      </c>
      <c r="C3" s="64" t="s">
        <v>207</v>
      </c>
      <c r="D3" s="64" t="s">
        <v>62</v>
      </c>
      <c r="E3" s="64" t="s">
        <v>208</v>
      </c>
      <c r="F3" s="64" t="s">
        <v>204</v>
      </c>
      <c r="G3" s="64" t="s">
        <v>389</v>
      </c>
      <c r="H3" s="64" t="s">
        <v>207</v>
      </c>
      <c r="I3" s="64" t="s">
        <v>62</v>
      </c>
      <c r="J3" s="64" t="s">
        <v>208</v>
      </c>
      <c r="K3" s="64" t="s">
        <v>204</v>
      </c>
    </row>
    <row r="4" spans="1:11" s="43" customFormat="1" ht="18" customHeight="1">
      <c r="A4" s="32" t="s">
        <v>95</v>
      </c>
      <c r="B4" s="77">
        <v>42.62</v>
      </c>
      <c r="C4" s="77">
        <v>13.23</v>
      </c>
      <c r="D4" s="77">
        <v>0.15</v>
      </c>
      <c r="E4" s="77">
        <v>0</v>
      </c>
      <c r="F4" s="77">
        <v>44.01</v>
      </c>
      <c r="G4" s="77">
        <v>16.98</v>
      </c>
      <c r="H4" s="77">
        <v>23.73</v>
      </c>
      <c r="I4" s="77">
        <v>10.24</v>
      </c>
      <c r="J4" s="77">
        <v>0</v>
      </c>
      <c r="K4" s="77">
        <v>49.05</v>
      </c>
    </row>
    <row r="5" spans="1:11" s="43" customFormat="1" ht="18" customHeight="1">
      <c r="A5" s="32" t="s">
        <v>96</v>
      </c>
      <c r="B5" s="77">
        <v>48.03</v>
      </c>
      <c r="C5" s="77">
        <v>9.14</v>
      </c>
      <c r="D5" s="77">
        <v>0.12</v>
      </c>
      <c r="E5" s="77">
        <v>0</v>
      </c>
      <c r="F5" s="77">
        <v>42.71</v>
      </c>
      <c r="G5" s="77">
        <v>17.510000000000002</v>
      </c>
      <c r="H5" s="77">
        <v>18.41</v>
      </c>
      <c r="I5" s="77">
        <v>9.2100000000000009</v>
      </c>
      <c r="J5" s="77">
        <v>0</v>
      </c>
      <c r="K5" s="77">
        <v>54.87</v>
      </c>
    </row>
    <row r="6" spans="1:11" s="43" customFormat="1" ht="18" customHeight="1">
      <c r="A6" s="28" t="s">
        <v>97</v>
      </c>
      <c r="B6" s="73">
        <v>49.19</v>
      </c>
      <c r="C6" s="73">
        <v>12.03</v>
      </c>
      <c r="D6" s="73">
        <v>0.12</v>
      </c>
      <c r="E6" s="73">
        <v>0</v>
      </c>
      <c r="F6" s="73">
        <v>38.659999999999997</v>
      </c>
      <c r="G6" s="73">
        <v>16.62</v>
      </c>
      <c r="H6" s="73">
        <v>22</v>
      </c>
      <c r="I6" s="73">
        <v>11.41</v>
      </c>
      <c r="J6" s="73">
        <v>0</v>
      </c>
      <c r="K6" s="73">
        <v>49.97</v>
      </c>
    </row>
    <row r="7" spans="1:11" s="43" customFormat="1" ht="18" customHeight="1">
      <c r="A7" s="28" t="s">
        <v>98</v>
      </c>
      <c r="B7" s="73">
        <v>47.91</v>
      </c>
      <c r="C7" s="73">
        <v>10.42</v>
      </c>
      <c r="D7" s="73">
        <v>0.14000000000000001</v>
      </c>
      <c r="E7" s="73">
        <v>0</v>
      </c>
      <c r="F7" s="73">
        <v>41.53</v>
      </c>
      <c r="G7" s="73">
        <v>18.649999999999999</v>
      </c>
      <c r="H7" s="73">
        <v>19.47</v>
      </c>
      <c r="I7" s="73">
        <v>9.2899999999999991</v>
      </c>
      <c r="J7" s="73">
        <v>0</v>
      </c>
      <c r="K7" s="73">
        <v>52.59</v>
      </c>
    </row>
    <row r="8" spans="1:11" s="43" customFormat="1" ht="18" customHeight="1">
      <c r="A8" s="28" t="s">
        <v>99</v>
      </c>
      <c r="B8" s="73">
        <v>48.36</v>
      </c>
      <c r="C8" s="73">
        <v>10.4</v>
      </c>
      <c r="D8" s="73">
        <v>0.12</v>
      </c>
      <c r="E8" s="73">
        <v>0</v>
      </c>
      <c r="F8" s="73">
        <v>41.13</v>
      </c>
      <c r="G8" s="73">
        <v>18.690000000000001</v>
      </c>
      <c r="H8" s="73">
        <v>17</v>
      </c>
      <c r="I8" s="73">
        <v>8.01</v>
      </c>
      <c r="J8" s="73">
        <v>0</v>
      </c>
      <c r="K8" s="73">
        <v>56.3</v>
      </c>
    </row>
    <row r="9" spans="1:11" s="43" customFormat="1" ht="18" customHeight="1">
      <c r="A9" s="28" t="s">
        <v>100</v>
      </c>
      <c r="B9" s="73">
        <v>47.59</v>
      </c>
      <c r="C9" s="73">
        <v>9.19</v>
      </c>
      <c r="D9" s="73">
        <v>0.11</v>
      </c>
      <c r="E9" s="73">
        <v>0</v>
      </c>
      <c r="F9" s="73">
        <v>43.11</v>
      </c>
      <c r="G9" s="73">
        <v>17.38</v>
      </c>
      <c r="H9" s="73">
        <v>17.86</v>
      </c>
      <c r="I9" s="73">
        <v>9.35</v>
      </c>
      <c r="J9" s="73">
        <v>0</v>
      </c>
      <c r="K9" s="73">
        <v>55.41</v>
      </c>
    </row>
    <row r="10" spans="1:11" s="43" customFormat="1" ht="18" customHeight="1">
      <c r="A10" s="28" t="s">
        <v>101</v>
      </c>
      <c r="B10" s="73">
        <v>47.6</v>
      </c>
      <c r="C10" s="73">
        <v>8.9499999999999993</v>
      </c>
      <c r="D10" s="73">
        <v>0.12</v>
      </c>
      <c r="E10" s="73">
        <v>0</v>
      </c>
      <c r="F10" s="73">
        <v>43.32</v>
      </c>
      <c r="G10" s="73">
        <v>17.43</v>
      </c>
      <c r="H10" s="73">
        <v>18.2</v>
      </c>
      <c r="I10" s="73">
        <v>7.66</v>
      </c>
      <c r="J10" s="73">
        <v>0</v>
      </c>
      <c r="K10" s="73">
        <v>56.71</v>
      </c>
    </row>
    <row r="11" spans="1:11" s="43" customFormat="1" ht="18" customHeight="1">
      <c r="A11" s="219" t="s">
        <v>102</v>
      </c>
      <c r="B11" s="257">
        <v>48.26</v>
      </c>
      <c r="C11" s="257">
        <v>7.28</v>
      </c>
      <c r="D11" s="257">
        <v>0.11</v>
      </c>
      <c r="E11" s="257">
        <v>0</v>
      </c>
      <c r="F11" s="257">
        <v>44.35</v>
      </c>
      <c r="G11" s="257">
        <v>16.11</v>
      </c>
      <c r="H11" s="257">
        <v>19.45</v>
      </c>
      <c r="I11" s="257">
        <v>10.94</v>
      </c>
      <c r="J11" s="257">
        <v>0</v>
      </c>
      <c r="K11" s="257">
        <v>53.5</v>
      </c>
    </row>
    <row r="12" spans="1:11" s="43" customFormat="1" ht="18" customHeight="1">
      <c r="A12" s="123" t="s">
        <v>927</v>
      </c>
      <c r="B12" s="258">
        <v>47.76</v>
      </c>
      <c r="C12" s="258">
        <v>8.17</v>
      </c>
      <c r="D12" s="258">
        <v>0.12</v>
      </c>
      <c r="E12" s="258">
        <v>0</v>
      </c>
      <c r="F12" s="258">
        <v>43.95</v>
      </c>
      <c r="G12" s="258">
        <v>17.91</v>
      </c>
      <c r="H12" s="258">
        <v>17.579999999999998</v>
      </c>
      <c r="I12" s="258">
        <v>9.35</v>
      </c>
      <c r="J12" s="258">
        <v>0</v>
      </c>
      <c r="K12" s="258">
        <v>55.16</v>
      </c>
    </row>
    <row r="13" spans="1:11" s="43" customFormat="1" ht="18" customHeight="1">
      <c r="A13" s="123" t="s">
        <v>987</v>
      </c>
      <c r="B13" s="258">
        <v>47.91</v>
      </c>
      <c r="C13" s="258">
        <v>8.61</v>
      </c>
      <c r="D13" s="258">
        <v>0.11</v>
      </c>
      <c r="E13" s="258">
        <v>0</v>
      </c>
      <c r="F13" s="258">
        <v>43.36</v>
      </c>
      <c r="G13" s="258">
        <v>17.04</v>
      </c>
      <c r="H13" s="258">
        <v>17.7</v>
      </c>
      <c r="I13" s="258">
        <v>9.01</v>
      </c>
      <c r="J13" s="258">
        <v>0</v>
      </c>
      <c r="K13" s="258">
        <v>56.25</v>
      </c>
    </row>
    <row r="14" spans="1:11" s="43" customFormat="1" ht="14.25" customHeight="1">
      <c r="A14" s="942" t="s">
        <v>984</v>
      </c>
      <c r="B14" s="942"/>
      <c r="C14" s="942"/>
      <c r="D14" s="942"/>
      <c r="E14" s="942"/>
      <c r="F14" s="942"/>
      <c r="G14" s="942"/>
      <c r="H14" s="942"/>
      <c r="I14" s="942"/>
      <c r="J14" s="942"/>
      <c r="K14" s="942"/>
    </row>
    <row r="15" spans="1:11" s="43" customFormat="1" ht="13.5" customHeight="1">
      <c r="A15" s="942" t="s">
        <v>211</v>
      </c>
      <c r="B15" s="942"/>
      <c r="C15" s="942"/>
      <c r="D15" s="942"/>
      <c r="E15" s="942"/>
      <c r="F15" s="942"/>
      <c r="G15" s="942"/>
      <c r="H15" s="942"/>
      <c r="I15" s="942"/>
      <c r="J15" s="942"/>
      <c r="K15" s="942"/>
    </row>
    <row r="16" spans="1:11" s="43" customFormat="1" ht="26.85" customHeight="1"/>
  </sheetData>
  <mergeCells count="6">
    <mergeCell ref="A15:K15"/>
    <mergeCell ref="A1:K1"/>
    <mergeCell ref="A2:A3"/>
    <mergeCell ref="B2:F2"/>
    <mergeCell ref="G2:K2"/>
    <mergeCell ref="A14:K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Normal="100" workbookViewId="0">
      <selection activeCell="H13" sqref="H13"/>
    </sheetView>
  </sheetViews>
  <sheetFormatPr defaultRowHeight="15"/>
  <cols>
    <col min="1" max="1" width="8.140625" style="239" bestFit="1" customWidth="1"/>
    <col min="2" max="2" width="14.7109375" style="239" bestFit="1" customWidth="1"/>
    <col min="3" max="3" width="24.140625" style="239" customWidth="1"/>
    <col min="4" max="4" width="15.140625" style="239" customWidth="1"/>
    <col min="5" max="5" width="11.140625" style="239" bestFit="1" customWidth="1"/>
    <col min="6" max="6" width="11.7109375" style="239" bestFit="1" customWidth="1"/>
    <col min="7" max="7" width="12.42578125" style="239" bestFit="1" customWidth="1"/>
    <col min="8" max="8" width="12.5703125" style="239" bestFit="1" customWidth="1"/>
    <col min="9" max="9" width="9.28515625" style="239" bestFit="1" customWidth="1"/>
    <col min="10" max="10" width="8.7109375" style="239" bestFit="1" customWidth="1"/>
    <col min="11" max="11" width="7.28515625" style="239" bestFit="1" customWidth="1"/>
    <col min="12" max="12" width="4.7109375" style="239" bestFit="1" customWidth="1"/>
    <col min="13" max="16384" width="9.140625" style="239"/>
  </cols>
  <sheetData>
    <row r="1" spans="1:11" ht="15.75" customHeight="1">
      <c r="A1" s="856" t="s">
        <v>985</v>
      </c>
      <c r="B1" s="856"/>
      <c r="C1" s="856"/>
      <c r="D1" s="856"/>
      <c r="E1" s="856"/>
      <c r="F1" s="856"/>
      <c r="G1" s="856"/>
      <c r="H1" s="856"/>
      <c r="I1" s="856"/>
      <c r="J1" s="856"/>
      <c r="K1" s="856"/>
    </row>
    <row r="2" spans="1:11" s="367" customFormat="1" ht="43.5" customHeight="1">
      <c r="A2" s="857" t="s">
        <v>79</v>
      </c>
      <c r="B2" s="857" t="s">
        <v>80</v>
      </c>
      <c r="C2" s="857" t="s">
        <v>81</v>
      </c>
      <c r="D2" s="366"/>
      <c r="E2" s="857" t="s">
        <v>82</v>
      </c>
      <c r="F2" s="857" t="s">
        <v>83</v>
      </c>
      <c r="G2" s="859" t="s">
        <v>84</v>
      </c>
      <c r="H2" s="860"/>
      <c r="I2" s="861" t="s">
        <v>921</v>
      </c>
      <c r="J2" s="857" t="s">
        <v>922</v>
      </c>
    </row>
    <row r="3" spans="1:11" s="367" customFormat="1" ht="55.5" customHeight="1">
      <c r="A3" s="858"/>
      <c r="B3" s="858"/>
      <c r="C3" s="858"/>
      <c r="D3" s="368" t="s">
        <v>920</v>
      </c>
      <c r="E3" s="858"/>
      <c r="F3" s="858"/>
      <c r="G3" s="369" t="s">
        <v>85</v>
      </c>
      <c r="H3" s="369" t="s">
        <v>86</v>
      </c>
      <c r="I3" s="862"/>
      <c r="J3" s="858"/>
    </row>
    <row r="4" spans="1:11" ht="75">
      <c r="A4" s="370">
        <v>1</v>
      </c>
      <c r="B4" s="371" t="s">
        <v>1016</v>
      </c>
      <c r="C4" s="371" t="s">
        <v>1023</v>
      </c>
      <c r="D4" s="372">
        <v>44412</v>
      </c>
      <c r="E4" s="373">
        <v>44511</v>
      </c>
      <c r="F4" s="373">
        <v>44525</v>
      </c>
      <c r="G4" s="374">
        <v>211561570</v>
      </c>
      <c r="H4" s="375">
        <v>22</v>
      </c>
      <c r="I4" s="375">
        <v>0.5</v>
      </c>
      <c r="J4" s="375">
        <v>10.57</v>
      </c>
    </row>
    <row r="5" spans="1:11" ht="30">
      <c r="A5" s="370">
        <v>2</v>
      </c>
      <c r="B5" s="376" t="s">
        <v>1017</v>
      </c>
      <c r="C5" s="376" t="s">
        <v>1024</v>
      </c>
      <c r="D5" s="377">
        <v>44433</v>
      </c>
      <c r="E5" s="373">
        <v>44495</v>
      </c>
      <c r="F5" s="373">
        <v>44510</v>
      </c>
      <c r="G5" s="374">
        <v>29508017</v>
      </c>
      <c r="H5" s="375">
        <v>40</v>
      </c>
      <c r="I5" s="375">
        <v>14.7</v>
      </c>
      <c r="J5" s="375">
        <v>43.37</v>
      </c>
    </row>
    <row r="6" spans="1:11" ht="45">
      <c r="A6" s="370">
        <v>3</v>
      </c>
      <c r="B6" s="371" t="s">
        <v>1018</v>
      </c>
      <c r="C6" s="371" t="s">
        <v>1025</v>
      </c>
      <c r="D6" s="372">
        <v>44439</v>
      </c>
      <c r="E6" s="373">
        <v>44497</v>
      </c>
      <c r="F6" s="373">
        <v>44512</v>
      </c>
      <c r="G6" s="374">
        <v>8991338</v>
      </c>
      <c r="H6" s="375">
        <v>26</v>
      </c>
      <c r="I6" s="375">
        <v>14.3</v>
      </c>
      <c r="J6" s="375">
        <v>12.85</v>
      </c>
    </row>
    <row r="7" spans="1:11" ht="30">
      <c r="A7" s="370">
        <v>4</v>
      </c>
      <c r="B7" s="371" t="s">
        <v>1019</v>
      </c>
      <c r="C7" s="371" t="s">
        <v>1026</v>
      </c>
      <c r="D7" s="372">
        <v>44438</v>
      </c>
      <c r="E7" s="373">
        <v>44496</v>
      </c>
      <c r="F7" s="373">
        <v>44511</v>
      </c>
      <c r="G7" s="374">
        <v>1162602</v>
      </c>
      <c r="H7" s="375">
        <v>25.09</v>
      </c>
      <c r="I7" s="375">
        <v>41</v>
      </c>
      <c r="J7" s="375">
        <v>4.76</v>
      </c>
    </row>
    <row r="8" spans="1:11" ht="60">
      <c r="A8" s="370">
        <v>5</v>
      </c>
      <c r="B8" s="371" t="s">
        <v>1020</v>
      </c>
      <c r="C8" s="371" t="s">
        <v>1027</v>
      </c>
      <c r="D8" s="372">
        <v>44441</v>
      </c>
      <c r="E8" s="373">
        <v>44487</v>
      </c>
      <c r="F8" s="373">
        <v>44501</v>
      </c>
      <c r="G8" s="374">
        <v>16440000</v>
      </c>
      <c r="H8" s="375">
        <v>40</v>
      </c>
      <c r="I8" s="375">
        <v>2</v>
      </c>
      <c r="J8" s="375">
        <v>32.799999999999997</v>
      </c>
    </row>
    <row r="9" spans="1:11" ht="45">
      <c r="A9" s="370">
        <v>6</v>
      </c>
      <c r="B9" s="371" t="s">
        <v>1021</v>
      </c>
      <c r="C9" s="371" t="s">
        <v>1014</v>
      </c>
      <c r="D9" s="372">
        <v>44446</v>
      </c>
      <c r="E9" s="373">
        <v>44509</v>
      </c>
      <c r="F9" s="373">
        <v>44523</v>
      </c>
      <c r="G9" s="374">
        <v>786000</v>
      </c>
      <c r="H9" s="375">
        <v>26</v>
      </c>
      <c r="I9" s="375">
        <v>10</v>
      </c>
      <c r="J9" s="375">
        <v>0.78</v>
      </c>
    </row>
    <row r="10" spans="1:11" ht="30">
      <c r="A10" s="370">
        <v>7</v>
      </c>
      <c r="B10" s="371" t="s">
        <v>1022</v>
      </c>
      <c r="C10" s="371" t="s">
        <v>1015</v>
      </c>
      <c r="D10" s="372">
        <v>44431</v>
      </c>
      <c r="E10" s="373">
        <v>44509</v>
      </c>
      <c r="F10" s="373">
        <v>44523</v>
      </c>
      <c r="G10" s="374">
        <v>251980</v>
      </c>
      <c r="H10" s="375">
        <v>25.2</v>
      </c>
      <c r="I10" s="375">
        <v>120</v>
      </c>
      <c r="J10" s="375">
        <v>3.02</v>
      </c>
    </row>
    <row r="13" spans="1:11">
      <c r="J13" s="685"/>
    </row>
  </sheetData>
  <mergeCells count="9">
    <mergeCell ref="A1:K1"/>
    <mergeCell ref="A2:A3"/>
    <mergeCell ref="B2:B3"/>
    <mergeCell ref="C2:C3"/>
    <mergeCell ref="E2:E3"/>
    <mergeCell ref="F2:F3"/>
    <mergeCell ref="G2:H2"/>
    <mergeCell ref="I2:I3"/>
    <mergeCell ref="J2:J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F22" sqref="F22"/>
    </sheetView>
  </sheetViews>
  <sheetFormatPr defaultRowHeight="15"/>
  <cols>
    <col min="1" max="7" width="14.7109375" style="25" bestFit="1" customWidth="1"/>
    <col min="8" max="8" width="15" style="25" bestFit="1" customWidth="1"/>
    <col min="9" max="9" width="14.42578125" style="25" bestFit="1" customWidth="1"/>
    <col min="10" max="11" width="14.7109375" style="25" bestFit="1" customWidth="1"/>
    <col min="12" max="12" width="4.7109375" style="25" bestFit="1" customWidth="1"/>
    <col min="13" max="16384" width="9.140625" style="25"/>
  </cols>
  <sheetData>
    <row r="1" spans="1:11" ht="15" customHeight="1">
      <c r="A1" s="856" t="s">
        <v>24</v>
      </c>
      <c r="B1" s="856"/>
      <c r="C1" s="856"/>
      <c r="D1" s="856"/>
      <c r="E1" s="856"/>
      <c r="F1" s="856"/>
      <c r="G1" s="856"/>
      <c r="H1" s="856"/>
    </row>
    <row r="2" spans="1:11" s="43" customFormat="1" ht="18" customHeight="1">
      <c r="A2" s="871" t="s">
        <v>611</v>
      </c>
      <c r="B2" s="932"/>
      <c r="C2" s="932"/>
      <c r="D2" s="932"/>
      <c r="E2" s="932"/>
      <c r="F2" s="932"/>
      <c r="G2" s="932"/>
      <c r="H2" s="932"/>
      <c r="I2" s="932"/>
      <c r="J2" s="932"/>
      <c r="K2" s="872"/>
    </row>
    <row r="3" spans="1:11" s="43" customFormat="1" ht="27.75" customHeight="1">
      <c r="A3" s="105" t="s">
        <v>134</v>
      </c>
      <c r="B3" s="27" t="s">
        <v>390</v>
      </c>
      <c r="C3" s="27" t="s">
        <v>391</v>
      </c>
      <c r="D3" s="27" t="s">
        <v>392</v>
      </c>
      <c r="E3" s="27" t="s">
        <v>393</v>
      </c>
      <c r="F3" s="27" t="s">
        <v>394</v>
      </c>
      <c r="G3" s="27" t="s">
        <v>395</v>
      </c>
      <c r="H3" s="27" t="s">
        <v>396</v>
      </c>
      <c r="I3" s="27" t="s">
        <v>397</v>
      </c>
      <c r="J3" s="27" t="s">
        <v>398</v>
      </c>
      <c r="K3" s="27" t="s">
        <v>399</v>
      </c>
    </row>
    <row r="4" spans="1:11" s="50" customFormat="1" ht="18" customHeight="1">
      <c r="A4" s="32" t="s">
        <v>95</v>
      </c>
      <c r="B4" s="77">
        <v>0.64753657600000003</v>
      </c>
      <c r="C4" s="77">
        <v>99.352463424000007</v>
      </c>
      <c r="D4" s="77">
        <v>0</v>
      </c>
      <c r="E4" s="77">
        <v>0</v>
      </c>
      <c r="F4" s="77">
        <v>0</v>
      </c>
      <c r="G4" s="77">
        <v>0</v>
      </c>
      <c r="H4" s="77">
        <v>0</v>
      </c>
      <c r="I4" s="77">
        <v>0</v>
      </c>
      <c r="J4" s="77">
        <v>0</v>
      </c>
      <c r="K4" s="77">
        <v>0</v>
      </c>
    </row>
    <row r="5" spans="1:11" s="50" customFormat="1" ht="18" customHeight="1">
      <c r="A5" s="32" t="s">
        <v>96</v>
      </c>
      <c r="B5" s="77">
        <v>0</v>
      </c>
      <c r="C5" s="77">
        <v>100</v>
      </c>
      <c r="D5" s="77">
        <v>0</v>
      </c>
      <c r="E5" s="77">
        <v>0</v>
      </c>
      <c r="F5" s="77">
        <v>0</v>
      </c>
      <c r="G5" s="77">
        <v>0</v>
      </c>
      <c r="H5" s="77">
        <v>0</v>
      </c>
      <c r="I5" s="77">
        <v>0</v>
      </c>
      <c r="J5" s="77">
        <v>0</v>
      </c>
      <c r="K5" s="77">
        <v>0</v>
      </c>
    </row>
    <row r="6" spans="1:11" s="43" customFormat="1" ht="18" customHeight="1">
      <c r="A6" s="28" t="s">
        <v>97</v>
      </c>
      <c r="B6" s="73">
        <v>100</v>
      </c>
      <c r="C6" s="73">
        <v>0</v>
      </c>
      <c r="D6" s="73">
        <v>0</v>
      </c>
      <c r="E6" s="73">
        <v>0</v>
      </c>
      <c r="F6" s="73">
        <v>0</v>
      </c>
      <c r="G6" s="73">
        <v>0</v>
      </c>
      <c r="H6" s="73">
        <v>0</v>
      </c>
      <c r="I6" s="73">
        <v>0</v>
      </c>
      <c r="J6" s="73">
        <v>0</v>
      </c>
      <c r="K6" s="73">
        <v>0</v>
      </c>
    </row>
    <row r="7" spans="1:11" s="43" customFormat="1" ht="18" customHeight="1">
      <c r="A7" s="28" t="s">
        <v>98</v>
      </c>
      <c r="B7" s="73">
        <v>0</v>
      </c>
      <c r="C7" s="73">
        <v>100</v>
      </c>
      <c r="D7" s="73">
        <v>0</v>
      </c>
      <c r="E7" s="73">
        <v>0</v>
      </c>
      <c r="F7" s="73">
        <v>0</v>
      </c>
      <c r="G7" s="73">
        <v>0</v>
      </c>
      <c r="H7" s="73">
        <v>0</v>
      </c>
      <c r="I7" s="73">
        <v>0</v>
      </c>
      <c r="J7" s="73">
        <v>0</v>
      </c>
      <c r="K7" s="73">
        <v>0</v>
      </c>
    </row>
    <row r="8" spans="1:11" s="43" customFormat="1" ht="18" customHeight="1">
      <c r="A8" s="28" t="s">
        <v>99</v>
      </c>
      <c r="B8" s="73">
        <v>0</v>
      </c>
      <c r="C8" s="73">
        <v>100</v>
      </c>
      <c r="D8" s="73">
        <v>0</v>
      </c>
      <c r="E8" s="73">
        <v>0</v>
      </c>
      <c r="F8" s="73">
        <v>0</v>
      </c>
      <c r="G8" s="73">
        <v>0</v>
      </c>
      <c r="H8" s="73">
        <v>0</v>
      </c>
      <c r="I8" s="73">
        <v>0</v>
      </c>
      <c r="J8" s="73">
        <v>0</v>
      </c>
      <c r="K8" s="73">
        <v>0</v>
      </c>
    </row>
    <row r="9" spans="1:11" s="43" customFormat="1" ht="18" customHeight="1">
      <c r="A9" s="28" t="s">
        <v>100</v>
      </c>
      <c r="B9" s="73">
        <v>0</v>
      </c>
      <c r="C9" s="73">
        <v>100</v>
      </c>
      <c r="D9" s="73">
        <v>0</v>
      </c>
      <c r="E9" s="73">
        <v>0</v>
      </c>
      <c r="F9" s="73">
        <v>0</v>
      </c>
      <c r="G9" s="73">
        <v>0</v>
      </c>
      <c r="H9" s="73">
        <v>0</v>
      </c>
      <c r="I9" s="73">
        <v>0</v>
      </c>
      <c r="J9" s="73">
        <v>0</v>
      </c>
      <c r="K9" s="73">
        <v>0</v>
      </c>
    </row>
    <row r="10" spans="1:11" s="43" customFormat="1" ht="18" customHeight="1">
      <c r="A10" s="28" t="s">
        <v>101</v>
      </c>
      <c r="B10" s="73">
        <v>0</v>
      </c>
      <c r="C10" s="73">
        <v>100</v>
      </c>
      <c r="D10" s="73">
        <v>0</v>
      </c>
      <c r="E10" s="73">
        <v>0</v>
      </c>
      <c r="F10" s="73">
        <v>0</v>
      </c>
      <c r="G10" s="73">
        <v>0</v>
      </c>
      <c r="H10" s="73">
        <v>0</v>
      </c>
      <c r="I10" s="73">
        <v>0</v>
      </c>
      <c r="J10" s="73">
        <v>0</v>
      </c>
      <c r="K10" s="73">
        <v>0</v>
      </c>
    </row>
    <row r="11" spans="1:11" s="43" customFormat="1" ht="18" customHeight="1">
      <c r="A11" s="219" t="s">
        <v>102</v>
      </c>
      <c r="B11" s="257">
        <v>0</v>
      </c>
      <c r="C11" s="257">
        <v>100</v>
      </c>
      <c r="D11" s="257">
        <v>0</v>
      </c>
      <c r="E11" s="257">
        <v>0</v>
      </c>
      <c r="F11" s="257">
        <v>0</v>
      </c>
      <c r="G11" s="257">
        <v>0</v>
      </c>
      <c r="H11" s="257">
        <v>0</v>
      </c>
      <c r="I11" s="257">
        <v>0</v>
      </c>
      <c r="J11" s="257">
        <v>0</v>
      </c>
      <c r="K11" s="257">
        <v>0</v>
      </c>
    </row>
    <row r="12" spans="1:11" s="43" customFormat="1" ht="18" customHeight="1">
      <c r="A12" s="123" t="s">
        <v>927</v>
      </c>
      <c r="B12" s="258">
        <v>0</v>
      </c>
      <c r="C12" s="258">
        <v>100</v>
      </c>
      <c r="D12" s="258">
        <v>0</v>
      </c>
      <c r="E12" s="258">
        <v>0</v>
      </c>
      <c r="F12" s="258">
        <v>0</v>
      </c>
      <c r="G12" s="258">
        <v>0</v>
      </c>
      <c r="H12" s="258">
        <v>0</v>
      </c>
      <c r="I12" s="258">
        <v>0</v>
      </c>
      <c r="J12" s="258">
        <v>0</v>
      </c>
      <c r="K12" s="258">
        <v>0</v>
      </c>
    </row>
    <row r="13" spans="1:11" s="43" customFormat="1" ht="18" customHeight="1">
      <c r="A13" s="123" t="s">
        <v>987</v>
      </c>
      <c r="B13" s="258">
        <v>0</v>
      </c>
      <c r="C13" s="258">
        <v>100</v>
      </c>
      <c r="D13" s="258">
        <v>0</v>
      </c>
      <c r="E13" s="258">
        <v>0</v>
      </c>
      <c r="F13" s="258">
        <v>0</v>
      </c>
      <c r="G13" s="258">
        <v>0</v>
      </c>
      <c r="H13" s="258">
        <v>0</v>
      </c>
      <c r="I13" s="258">
        <v>0</v>
      </c>
      <c r="J13" s="258">
        <v>0</v>
      </c>
      <c r="K13" s="258">
        <v>0</v>
      </c>
    </row>
    <row r="14" spans="1:11" s="43" customFormat="1" ht="14.25" customHeight="1">
      <c r="A14" s="863" t="s">
        <v>984</v>
      </c>
      <c r="B14" s="863"/>
      <c r="C14" s="863"/>
      <c r="D14" s="863"/>
      <c r="E14" s="863"/>
      <c r="F14" s="863"/>
    </row>
    <row r="15" spans="1:11" s="43" customFormat="1" ht="13.5" customHeight="1">
      <c r="A15" s="863" t="s">
        <v>209</v>
      </c>
      <c r="B15" s="863"/>
      <c r="C15" s="863"/>
      <c r="D15" s="863"/>
      <c r="E15" s="863"/>
      <c r="F15" s="863"/>
    </row>
    <row r="16" spans="1:11" s="43" customFormat="1" ht="27.6" customHeight="1"/>
  </sheetData>
  <mergeCells count="4">
    <mergeCell ref="A1:H1"/>
    <mergeCell ref="A2:K2"/>
    <mergeCell ref="A14:F14"/>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Normal="100" workbookViewId="0">
      <selection activeCell="C5" sqref="C5:C13"/>
    </sheetView>
  </sheetViews>
  <sheetFormatPr defaultRowHeight="15"/>
  <cols>
    <col min="1" max="5" width="14.7109375" style="25" bestFit="1" customWidth="1"/>
    <col min="6" max="6" width="4.7109375" style="25" bestFit="1" customWidth="1"/>
    <col min="7" max="16384" width="9.140625" style="25"/>
  </cols>
  <sheetData>
    <row r="1" spans="1:5" ht="15" customHeight="1">
      <c r="A1" s="856" t="s">
        <v>25</v>
      </c>
      <c r="B1" s="856"/>
      <c r="C1" s="856"/>
      <c r="D1" s="856"/>
      <c r="E1" s="856"/>
    </row>
    <row r="2" spans="1:5" s="43" customFormat="1" ht="18" customHeight="1">
      <c r="A2" s="871" t="s">
        <v>611</v>
      </c>
      <c r="B2" s="979"/>
      <c r="C2" s="979"/>
      <c r="D2" s="979"/>
      <c r="E2" s="979"/>
    </row>
    <row r="3" spans="1:5" s="43" customFormat="1" ht="18.75" customHeight="1">
      <c r="A3" s="26" t="s">
        <v>134</v>
      </c>
      <c r="B3" s="26" t="s">
        <v>400</v>
      </c>
      <c r="C3" s="26" t="s">
        <v>401</v>
      </c>
      <c r="D3" s="26" t="s">
        <v>402</v>
      </c>
      <c r="E3" s="26" t="s">
        <v>403</v>
      </c>
    </row>
    <row r="4" spans="1:5" s="50" customFormat="1" ht="18" customHeight="1">
      <c r="A4" s="32" t="s">
        <v>95</v>
      </c>
      <c r="B4" s="77">
        <v>44.899738739999997</v>
      </c>
      <c r="C4" s="77">
        <v>2.0000000000000002E-5</v>
      </c>
      <c r="D4" s="77">
        <v>55.046194059999998</v>
      </c>
      <c r="E4" s="77">
        <v>5.4041658999999999E-2</v>
      </c>
    </row>
    <row r="5" spans="1:5" s="50" customFormat="1" ht="18" customHeight="1">
      <c r="A5" s="32" t="s">
        <v>96</v>
      </c>
      <c r="B5" s="77">
        <v>40.32</v>
      </c>
      <c r="C5" s="77" t="s">
        <v>115</v>
      </c>
      <c r="D5" s="77">
        <v>59.66</v>
      </c>
      <c r="E5" s="77">
        <v>0.01</v>
      </c>
    </row>
    <row r="6" spans="1:5" s="43" customFormat="1" ht="18" customHeight="1">
      <c r="A6" s="28" t="s">
        <v>97</v>
      </c>
      <c r="B6" s="73">
        <v>44.36</v>
      </c>
      <c r="C6" s="73" t="s">
        <v>115</v>
      </c>
      <c r="D6" s="73">
        <v>55.57</v>
      </c>
      <c r="E6" s="73">
        <v>7.0000000000000007E-2</v>
      </c>
    </row>
    <row r="7" spans="1:5" s="43" customFormat="1" ht="18" customHeight="1">
      <c r="A7" s="28" t="s">
        <v>98</v>
      </c>
      <c r="B7" s="73">
        <v>41.98</v>
      </c>
      <c r="C7" s="73" t="s">
        <v>115</v>
      </c>
      <c r="D7" s="73">
        <v>57.99</v>
      </c>
      <c r="E7" s="73">
        <v>0.04</v>
      </c>
    </row>
    <row r="8" spans="1:5" s="43" customFormat="1" ht="18" customHeight="1">
      <c r="A8" s="28" t="s">
        <v>99</v>
      </c>
      <c r="B8" s="73">
        <v>41.22</v>
      </c>
      <c r="C8" s="73" t="s">
        <v>115</v>
      </c>
      <c r="D8" s="73">
        <v>58.76</v>
      </c>
      <c r="E8" s="73">
        <v>0.02</v>
      </c>
    </row>
    <row r="9" spans="1:5" s="43" customFormat="1" ht="18" customHeight="1">
      <c r="A9" s="28" t="s">
        <v>100</v>
      </c>
      <c r="B9" s="73">
        <v>39.14</v>
      </c>
      <c r="C9" s="73" t="s">
        <v>115</v>
      </c>
      <c r="D9" s="73">
        <v>60.85</v>
      </c>
      <c r="E9" s="73">
        <v>0</v>
      </c>
    </row>
    <row r="10" spans="1:5" s="43" customFormat="1" ht="18" customHeight="1">
      <c r="A10" s="28" t="s">
        <v>101</v>
      </c>
      <c r="B10" s="73">
        <v>38.94</v>
      </c>
      <c r="C10" s="73" t="s">
        <v>115</v>
      </c>
      <c r="D10" s="73">
        <v>61.06</v>
      </c>
      <c r="E10" s="73">
        <v>0</v>
      </c>
    </row>
    <row r="11" spans="1:5" s="43" customFormat="1" ht="18" customHeight="1">
      <c r="A11" s="219" t="s">
        <v>102</v>
      </c>
      <c r="B11" s="257">
        <v>38.450000000000003</v>
      </c>
      <c r="C11" s="257" t="s">
        <v>115</v>
      </c>
      <c r="D11" s="257">
        <v>61.55</v>
      </c>
      <c r="E11" s="257">
        <v>0</v>
      </c>
    </row>
    <row r="12" spans="1:5" s="43" customFormat="1" ht="18" customHeight="1">
      <c r="A12" s="123" t="s">
        <v>927</v>
      </c>
      <c r="B12" s="258">
        <v>39.68</v>
      </c>
      <c r="C12" s="258" t="s">
        <v>115</v>
      </c>
      <c r="D12" s="258">
        <v>60.31</v>
      </c>
      <c r="E12" s="258">
        <v>0.01</v>
      </c>
    </row>
    <row r="13" spans="1:5" s="43" customFormat="1" ht="18" customHeight="1">
      <c r="A13" s="123" t="s">
        <v>987</v>
      </c>
      <c r="B13" s="258">
        <v>40.799999999999997</v>
      </c>
      <c r="C13" s="258" t="s">
        <v>115</v>
      </c>
      <c r="D13" s="258">
        <v>59.19</v>
      </c>
      <c r="E13" s="258">
        <v>0.01</v>
      </c>
    </row>
    <row r="14" spans="1:5" s="43" customFormat="1" ht="14.25" customHeight="1">
      <c r="A14" s="942" t="s">
        <v>984</v>
      </c>
      <c r="B14" s="942"/>
      <c r="C14" s="942"/>
      <c r="D14" s="942"/>
    </row>
    <row r="15" spans="1:5" s="43" customFormat="1" ht="13.5" customHeight="1">
      <c r="A15" s="942" t="s">
        <v>211</v>
      </c>
      <c r="B15" s="942"/>
      <c r="C15" s="942"/>
      <c r="D15" s="942"/>
    </row>
    <row r="16" spans="1:5" s="43" customFormat="1" ht="28.35" customHeight="1"/>
  </sheetData>
  <mergeCells count="4">
    <mergeCell ref="A1:E1"/>
    <mergeCell ref="A14:D14"/>
    <mergeCell ref="A15:D15"/>
    <mergeCell ref="A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G22" sqref="G22"/>
    </sheetView>
  </sheetViews>
  <sheetFormatPr defaultRowHeight="15"/>
  <cols>
    <col min="1" max="11" width="14.7109375" style="25" bestFit="1" customWidth="1"/>
    <col min="12" max="12" width="15" style="25" bestFit="1" customWidth="1"/>
    <col min="13" max="13" width="4.7109375" style="25" bestFit="1" customWidth="1"/>
    <col min="14" max="16384" width="9.140625" style="25"/>
  </cols>
  <sheetData>
    <row r="1" spans="1:12" ht="16.5" customHeight="1">
      <c r="A1" s="856" t="s">
        <v>26</v>
      </c>
      <c r="B1" s="856"/>
      <c r="C1" s="856"/>
      <c r="D1" s="856"/>
      <c r="E1" s="856"/>
      <c r="F1" s="856"/>
      <c r="G1" s="856"/>
      <c r="H1" s="856"/>
      <c r="I1" s="856"/>
      <c r="J1" s="856"/>
      <c r="K1" s="856"/>
      <c r="L1" s="856"/>
    </row>
    <row r="2" spans="1:12" s="43" customFormat="1" ht="15" customHeight="1">
      <c r="A2" s="865" t="s">
        <v>112</v>
      </c>
      <c r="B2" s="875" t="s">
        <v>159</v>
      </c>
      <c r="C2" s="980" t="s">
        <v>404</v>
      </c>
      <c r="D2" s="981"/>
      <c r="E2" s="913" t="s">
        <v>405</v>
      </c>
      <c r="F2" s="919"/>
      <c r="G2" s="919"/>
      <c r="H2" s="914"/>
      <c r="I2" s="980" t="s">
        <v>90</v>
      </c>
      <c r="J2" s="981"/>
      <c r="K2" s="982" t="s">
        <v>406</v>
      </c>
      <c r="L2" s="983"/>
    </row>
    <row r="3" spans="1:12" s="43" customFormat="1" ht="15" customHeight="1">
      <c r="A3" s="866"/>
      <c r="B3" s="967"/>
      <c r="C3" s="962"/>
      <c r="D3" s="964"/>
      <c r="E3" s="913" t="s">
        <v>376</v>
      </c>
      <c r="F3" s="914"/>
      <c r="G3" s="913" t="s">
        <v>377</v>
      </c>
      <c r="H3" s="914"/>
      <c r="I3" s="962"/>
      <c r="J3" s="964"/>
      <c r="K3" s="984"/>
      <c r="L3" s="985"/>
    </row>
    <row r="4" spans="1:12" s="43" customFormat="1" ht="27" customHeight="1">
      <c r="A4" s="867"/>
      <c r="B4" s="876"/>
      <c r="C4" s="53" t="s">
        <v>407</v>
      </c>
      <c r="D4" s="53" t="s">
        <v>174</v>
      </c>
      <c r="E4" s="53" t="s">
        <v>407</v>
      </c>
      <c r="F4" s="53" t="s">
        <v>174</v>
      </c>
      <c r="G4" s="53" t="s">
        <v>407</v>
      </c>
      <c r="H4" s="53" t="s">
        <v>174</v>
      </c>
      <c r="I4" s="53" t="s">
        <v>407</v>
      </c>
      <c r="J4" s="53" t="s">
        <v>174</v>
      </c>
      <c r="K4" s="53" t="s">
        <v>408</v>
      </c>
      <c r="L4" s="106" t="s">
        <v>612</v>
      </c>
    </row>
    <row r="5" spans="1:12" s="50" customFormat="1" ht="18" customHeight="1">
      <c r="A5" s="32" t="s">
        <v>95</v>
      </c>
      <c r="B5" s="35">
        <v>245</v>
      </c>
      <c r="C5" s="68">
        <v>279663049</v>
      </c>
      <c r="D5" s="49">
        <v>2080300.7381</v>
      </c>
      <c r="E5" s="68">
        <v>173893935</v>
      </c>
      <c r="F5" s="49">
        <v>1313554.3842</v>
      </c>
      <c r="G5" s="68">
        <v>236912650</v>
      </c>
      <c r="H5" s="49">
        <v>1729908.2962</v>
      </c>
      <c r="I5" s="68">
        <v>690469634</v>
      </c>
      <c r="J5" s="49">
        <v>5123763.4285000004</v>
      </c>
      <c r="K5" s="49">
        <v>3394501</v>
      </c>
      <c r="L5" s="34">
        <v>24962.0764036</v>
      </c>
    </row>
    <row r="6" spans="1:12" s="50" customFormat="1" ht="18" customHeight="1">
      <c r="A6" s="32" t="s">
        <v>96</v>
      </c>
      <c r="B6" s="35">
        <v>159</v>
      </c>
      <c r="C6" s="68">
        <v>232019544</v>
      </c>
      <c r="D6" s="49">
        <v>1727173.8854999999</v>
      </c>
      <c r="E6" s="68">
        <v>129625234</v>
      </c>
      <c r="F6" s="49">
        <v>981440.83360000013</v>
      </c>
      <c r="G6" s="68">
        <v>166711306</v>
      </c>
      <c r="H6" s="49">
        <v>1215870.3929000001</v>
      </c>
      <c r="I6" s="68">
        <v>528356084</v>
      </c>
      <c r="J6" s="49">
        <v>3924485.1119999997</v>
      </c>
      <c r="K6" s="49">
        <v>882422</v>
      </c>
      <c r="L6" s="34">
        <v>6656.2803964500008</v>
      </c>
    </row>
    <row r="7" spans="1:12" s="43" customFormat="1" ht="18" customHeight="1">
      <c r="A7" s="28" t="s">
        <v>97</v>
      </c>
      <c r="B7" s="31">
        <v>17</v>
      </c>
      <c r="C7" s="69">
        <v>28943849</v>
      </c>
      <c r="D7" s="46">
        <v>216766.67550000001</v>
      </c>
      <c r="E7" s="46">
        <v>9248029</v>
      </c>
      <c r="F7" s="30">
        <v>70236.0386</v>
      </c>
      <c r="G7" s="69">
        <v>22091308</v>
      </c>
      <c r="H7" s="46">
        <v>161633.03469999999</v>
      </c>
      <c r="I7" s="69">
        <v>60283186</v>
      </c>
      <c r="J7" s="46">
        <v>448635.7488</v>
      </c>
      <c r="K7" s="46">
        <v>1418151</v>
      </c>
      <c r="L7" s="30">
        <v>10526.741203359999</v>
      </c>
    </row>
    <row r="8" spans="1:12" s="43" customFormat="1" ht="18" customHeight="1">
      <c r="A8" s="28" t="s">
        <v>98</v>
      </c>
      <c r="B8" s="31">
        <v>19</v>
      </c>
      <c r="C8" s="69">
        <v>21396919</v>
      </c>
      <c r="D8" s="46">
        <v>157225.9332</v>
      </c>
      <c r="E8" s="69">
        <v>13965151</v>
      </c>
      <c r="F8" s="46">
        <v>104665.477</v>
      </c>
      <c r="G8" s="69">
        <v>21581974</v>
      </c>
      <c r="H8" s="46">
        <v>156054.1526</v>
      </c>
      <c r="I8" s="69">
        <v>56944044</v>
      </c>
      <c r="J8" s="46">
        <v>417945.56280000001</v>
      </c>
      <c r="K8" s="46">
        <v>1026493</v>
      </c>
      <c r="L8" s="30">
        <v>7450.1315374100004</v>
      </c>
    </row>
    <row r="9" spans="1:12" s="43" customFormat="1" ht="18" customHeight="1">
      <c r="A9" s="28" t="s">
        <v>99</v>
      </c>
      <c r="B9" s="31">
        <v>22</v>
      </c>
      <c r="C9" s="69">
        <v>27340609</v>
      </c>
      <c r="D9" s="46">
        <v>202069.9669</v>
      </c>
      <c r="E9" s="69">
        <v>17722317</v>
      </c>
      <c r="F9" s="46">
        <v>133214.236</v>
      </c>
      <c r="G9" s="69">
        <v>23230681</v>
      </c>
      <c r="H9" s="46">
        <v>167981.63680000001</v>
      </c>
      <c r="I9" s="69">
        <v>68293607</v>
      </c>
      <c r="J9" s="46">
        <v>503265.83970000001</v>
      </c>
      <c r="K9" s="46">
        <v>889856</v>
      </c>
      <c r="L9" s="30">
        <v>6633.1621851999998</v>
      </c>
    </row>
    <row r="10" spans="1:12" s="43" customFormat="1" ht="18" customHeight="1">
      <c r="A10" s="28" t="s">
        <v>100</v>
      </c>
      <c r="B10" s="31">
        <v>21</v>
      </c>
      <c r="C10" s="69">
        <v>27023172</v>
      </c>
      <c r="D10" s="46">
        <v>202309.82759999999</v>
      </c>
      <c r="E10" s="69">
        <v>18645857</v>
      </c>
      <c r="F10" s="46">
        <v>142036.01019999999</v>
      </c>
      <c r="G10" s="69">
        <v>21390181</v>
      </c>
      <c r="H10" s="46">
        <v>156617.6881</v>
      </c>
      <c r="I10" s="69">
        <v>67059210</v>
      </c>
      <c r="J10" s="46">
        <v>500963.52590000001</v>
      </c>
      <c r="K10" s="46">
        <v>934285</v>
      </c>
      <c r="L10" s="30">
        <v>24066.45</v>
      </c>
    </row>
    <row r="11" spans="1:12" s="43" customFormat="1" ht="18" customHeight="1">
      <c r="A11" s="28" t="s">
        <v>101</v>
      </c>
      <c r="B11" s="31">
        <v>20</v>
      </c>
      <c r="C11" s="69">
        <v>26244513</v>
      </c>
      <c r="D11" s="46">
        <v>195167.18210000001</v>
      </c>
      <c r="E11" s="69">
        <v>20847092</v>
      </c>
      <c r="F11" s="46">
        <v>158252.52900000001</v>
      </c>
      <c r="G11" s="69">
        <v>17163272</v>
      </c>
      <c r="H11" s="46">
        <v>125482.42049999999</v>
      </c>
      <c r="I11" s="69">
        <v>64254877</v>
      </c>
      <c r="J11" s="46">
        <v>478902.13160000002</v>
      </c>
      <c r="K11" s="46">
        <v>694746</v>
      </c>
      <c r="L11" s="30">
        <v>5105.6033461400002</v>
      </c>
    </row>
    <row r="12" spans="1:12" s="43" customFormat="1" ht="18" customHeight="1">
      <c r="A12" s="219" t="s">
        <v>102</v>
      </c>
      <c r="B12" s="121">
        <v>21</v>
      </c>
      <c r="C12" s="122">
        <v>31807379</v>
      </c>
      <c r="D12" s="120">
        <v>234728.40530000001</v>
      </c>
      <c r="E12" s="122">
        <v>19934403</v>
      </c>
      <c r="F12" s="120">
        <v>150041.34640000001</v>
      </c>
      <c r="G12" s="122">
        <v>20245405</v>
      </c>
      <c r="H12" s="120">
        <v>146786.10649999999</v>
      </c>
      <c r="I12" s="122">
        <v>71987187</v>
      </c>
      <c r="J12" s="120">
        <v>531555.85820000002</v>
      </c>
      <c r="K12" s="120">
        <v>694069</v>
      </c>
      <c r="L12" s="119">
        <v>5179.2663607599998</v>
      </c>
    </row>
    <row r="13" spans="1:12" s="43" customFormat="1" ht="18" customHeight="1">
      <c r="A13" s="123" t="s">
        <v>927</v>
      </c>
      <c r="B13" s="124">
        <v>19</v>
      </c>
      <c r="C13" s="125">
        <v>34395090</v>
      </c>
      <c r="D13" s="63">
        <v>258365.9877</v>
      </c>
      <c r="E13" s="125">
        <v>13729800</v>
      </c>
      <c r="F13" s="63">
        <v>104933.1354</v>
      </c>
      <c r="G13" s="125">
        <v>20732955</v>
      </c>
      <c r="H13" s="63">
        <v>152435.88399999999</v>
      </c>
      <c r="I13" s="125">
        <v>68857845</v>
      </c>
      <c r="J13" s="63">
        <v>515735.00709999999</v>
      </c>
      <c r="K13" s="63">
        <v>856087</v>
      </c>
      <c r="L13" s="62">
        <v>6491.8149106000001</v>
      </c>
    </row>
    <row r="14" spans="1:12" s="43" customFormat="1" ht="18" customHeight="1">
      <c r="A14" s="391">
        <v>44504</v>
      </c>
      <c r="B14" s="124">
        <v>20</v>
      </c>
      <c r="C14" s="125">
        <v>34868013</v>
      </c>
      <c r="D14" s="63">
        <v>260539.90719999996</v>
      </c>
      <c r="E14" s="125">
        <v>15532585</v>
      </c>
      <c r="F14" s="63">
        <v>118062.061</v>
      </c>
      <c r="G14" s="125">
        <v>20275530</v>
      </c>
      <c r="H14" s="63">
        <v>148879.46969999999</v>
      </c>
      <c r="I14" s="125">
        <v>70676128</v>
      </c>
      <c r="J14" s="63">
        <v>527481.43790000002</v>
      </c>
      <c r="K14" s="63">
        <v>882422</v>
      </c>
      <c r="L14" s="62">
        <v>6656.2803964500008</v>
      </c>
    </row>
    <row r="15" spans="1:12" s="43" customFormat="1" ht="15" customHeight="1">
      <c r="A15" s="863" t="s">
        <v>984</v>
      </c>
      <c r="B15" s="863"/>
      <c r="C15" s="863"/>
      <c r="D15" s="863"/>
      <c r="E15" s="863"/>
      <c r="F15" s="863"/>
      <c r="G15" s="863"/>
      <c r="H15" s="863"/>
      <c r="I15" s="863"/>
      <c r="J15" s="863"/>
      <c r="K15" s="863"/>
      <c r="L15" s="863"/>
    </row>
    <row r="16" spans="1:12" s="43" customFormat="1" ht="13.5" customHeight="1">
      <c r="A16" s="863" t="s">
        <v>409</v>
      </c>
      <c r="B16" s="863"/>
      <c r="C16" s="863"/>
      <c r="D16" s="863"/>
      <c r="E16" s="863"/>
      <c r="F16" s="863"/>
      <c r="G16" s="863"/>
      <c r="H16" s="863"/>
      <c r="I16" s="863"/>
      <c r="J16" s="863"/>
      <c r="K16" s="863"/>
      <c r="L16" s="863"/>
    </row>
    <row r="17" spans="3:10" s="43" customFormat="1" ht="26.85" customHeight="1"/>
    <row r="19" spans="3:10">
      <c r="C19" s="107"/>
      <c r="D19" s="107"/>
      <c r="E19" s="107"/>
      <c r="F19" s="107"/>
      <c r="G19" s="107"/>
      <c r="H19" s="107"/>
      <c r="I19" s="107"/>
      <c r="J19" s="107"/>
    </row>
    <row r="20" spans="3:10">
      <c r="I20" s="107"/>
      <c r="J20" s="107"/>
    </row>
    <row r="21" spans="3:10">
      <c r="I21" s="107"/>
      <c r="J21" s="107"/>
    </row>
    <row r="22" spans="3:10">
      <c r="I22" s="107"/>
      <c r="J22" s="107"/>
    </row>
    <row r="23" spans="3:10">
      <c r="I23" s="107"/>
      <c r="J23" s="107"/>
    </row>
    <row r="24" spans="3:10">
      <c r="I24" s="107"/>
      <c r="J24" s="107"/>
    </row>
    <row r="25" spans="3:10">
      <c r="I25" s="107"/>
      <c r="J25" s="107"/>
    </row>
    <row r="26" spans="3:10">
      <c r="I26" s="107"/>
      <c r="J26" s="107"/>
    </row>
    <row r="27" spans="3:10">
      <c r="I27" s="107"/>
      <c r="J27" s="107"/>
    </row>
  </sheetData>
  <mergeCells count="11">
    <mergeCell ref="A16:L16"/>
    <mergeCell ref="A1:L1"/>
    <mergeCell ref="A2:A4"/>
    <mergeCell ref="B2:B4"/>
    <mergeCell ref="C2:D3"/>
    <mergeCell ref="E2:H2"/>
    <mergeCell ref="I2:J3"/>
    <mergeCell ref="K2:L3"/>
    <mergeCell ref="E3:F3"/>
    <mergeCell ref="G3:H3"/>
    <mergeCell ref="A15:L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workbookViewId="0">
      <selection activeCell="F24" sqref="F24"/>
    </sheetView>
  </sheetViews>
  <sheetFormatPr defaultRowHeight="15"/>
  <cols>
    <col min="1" max="1" width="9.42578125" style="25" bestFit="1" customWidth="1"/>
    <col min="2" max="2" width="7.85546875" style="25" bestFit="1" customWidth="1"/>
    <col min="3" max="8" width="12.28515625" style="25" bestFit="1" customWidth="1"/>
    <col min="9" max="9" width="14.7109375" style="25" customWidth="1"/>
    <col min="10" max="11" width="12.28515625" style="25" bestFit="1" customWidth="1"/>
    <col min="12" max="12" width="10.85546875" style="25" bestFit="1" customWidth="1"/>
    <col min="13" max="13" width="6" style="25" bestFit="1" customWidth="1"/>
    <col min="14" max="16384" width="9.140625" style="25"/>
  </cols>
  <sheetData>
    <row r="1" spans="1:12" ht="15.75" customHeight="1">
      <c r="A1" s="856" t="s">
        <v>27</v>
      </c>
      <c r="B1" s="856"/>
      <c r="C1" s="856"/>
      <c r="D1" s="856"/>
      <c r="E1" s="856"/>
      <c r="F1" s="856"/>
      <c r="G1" s="856"/>
      <c r="H1" s="856"/>
      <c r="I1" s="856"/>
      <c r="J1" s="856"/>
      <c r="K1" s="856"/>
      <c r="L1" s="856"/>
    </row>
    <row r="2" spans="1:12" s="43" customFormat="1" ht="25.5" customHeight="1">
      <c r="A2" s="875" t="s">
        <v>370</v>
      </c>
      <c r="B2" s="875" t="s">
        <v>410</v>
      </c>
      <c r="C2" s="913" t="s">
        <v>404</v>
      </c>
      <c r="D2" s="914"/>
      <c r="E2" s="913" t="s">
        <v>411</v>
      </c>
      <c r="F2" s="919"/>
      <c r="G2" s="919"/>
      <c r="H2" s="914"/>
      <c r="I2" s="913" t="s">
        <v>90</v>
      </c>
      <c r="J2" s="914"/>
      <c r="K2" s="873" t="s">
        <v>412</v>
      </c>
      <c r="L2" s="874"/>
    </row>
    <row r="3" spans="1:12" s="43" customFormat="1" ht="18" customHeight="1">
      <c r="A3" s="967"/>
      <c r="B3" s="967"/>
      <c r="C3" s="977" t="s">
        <v>378</v>
      </c>
      <c r="D3" s="977" t="s">
        <v>613</v>
      </c>
      <c r="E3" s="913" t="s">
        <v>376</v>
      </c>
      <c r="F3" s="914"/>
      <c r="G3" s="913" t="s">
        <v>377</v>
      </c>
      <c r="H3" s="914"/>
      <c r="I3" s="986" t="s">
        <v>407</v>
      </c>
      <c r="J3" s="986" t="s">
        <v>174</v>
      </c>
      <c r="K3" s="977" t="s">
        <v>378</v>
      </c>
      <c r="L3" s="977" t="s">
        <v>614</v>
      </c>
    </row>
    <row r="4" spans="1:12" s="43" customFormat="1" ht="36.75" customHeight="1">
      <c r="A4" s="876"/>
      <c r="B4" s="876"/>
      <c r="C4" s="978"/>
      <c r="D4" s="978"/>
      <c r="E4" s="53" t="s">
        <v>407</v>
      </c>
      <c r="F4" s="53" t="s">
        <v>174</v>
      </c>
      <c r="G4" s="53" t="s">
        <v>407</v>
      </c>
      <c r="H4" s="53" t="s">
        <v>174</v>
      </c>
      <c r="I4" s="987"/>
      <c r="J4" s="987"/>
      <c r="K4" s="978"/>
      <c r="L4" s="978"/>
    </row>
    <row r="5" spans="1:12" s="50" customFormat="1" ht="18" customHeight="1">
      <c r="A5" s="32" t="s">
        <v>95</v>
      </c>
      <c r="B5" s="35">
        <v>245</v>
      </c>
      <c r="C5" s="68">
        <v>736740585</v>
      </c>
      <c r="D5" s="49">
        <v>5723576.9960000003</v>
      </c>
      <c r="E5" s="68">
        <v>454008515</v>
      </c>
      <c r="F5" s="49">
        <v>3383709.9840000002</v>
      </c>
      <c r="G5" s="68">
        <v>404942926</v>
      </c>
      <c r="H5" s="49">
        <v>2998690.898</v>
      </c>
      <c r="I5" s="103">
        <v>1595692026</v>
      </c>
      <c r="J5" s="68">
        <v>12105977.880000001</v>
      </c>
      <c r="K5" s="49">
        <v>9971876</v>
      </c>
      <c r="L5" s="34">
        <v>83132.887100000007</v>
      </c>
    </row>
    <row r="6" spans="1:12" s="50" customFormat="1" ht="18" customHeight="1">
      <c r="A6" s="32" t="s">
        <v>96</v>
      </c>
      <c r="B6" s="35">
        <v>159</v>
      </c>
      <c r="C6" s="68">
        <v>517146061</v>
      </c>
      <c r="D6" s="49">
        <v>4031976.67</v>
      </c>
      <c r="E6" s="68">
        <v>529867001</v>
      </c>
      <c r="F6" s="49">
        <v>3953908.25</v>
      </c>
      <c r="G6" s="68">
        <v>444360391</v>
      </c>
      <c r="H6" s="49">
        <v>3298265.8</v>
      </c>
      <c r="I6" s="103">
        <v>1491373453</v>
      </c>
      <c r="J6" s="68">
        <v>11284150.710000001</v>
      </c>
      <c r="K6" s="49">
        <v>7752350</v>
      </c>
      <c r="L6" s="34">
        <v>58638.4571</v>
      </c>
    </row>
    <row r="7" spans="1:12" s="43" customFormat="1" ht="18" customHeight="1">
      <c r="A7" s="28" t="s">
        <v>97</v>
      </c>
      <c r="B7" s="31">
        <v>17</v>
      </c>
      <c r="C7" s="69">
        <v>77097710</v>
      </c>
      <c r="D7" s="46">
        <v>599828.6</v>
      </c>
      <c r="E7" s="69">
        <v>61144995</v>
      </c>
      <c r="F7" s="46">
        <v>459218.1</v>
      </c>
      <c r="G7" s="69">
        <v>57945624</v>
      </c>
      <c r="H7" s="46">
        <v>431591.06</v>
      </c>
      <c r="I7" s="69">
        <v>196188329</v>
      </c>
      <c r="J7" s="46">
        <v>1490637.77</v>
      </c>
      <c r="K7" s="46">
        <v>7901511</v>
      </c>
      <c r="L7" s="30">
        <v>65798.03</v>
      </c>
    </row>
    <row r="8" spans="1:12" s="43" customFormat="1" ht="18" customHeight="1">
      <c r="A8" s="28" t="s">
        <v>98</v>
      </c>
      <c r="B8" s="31">
        <v>19</v>
      </c>
      <c r="C8" s="69">
        <v>56850686</v>
      </c>
      <c r="D8" s="46">
        <v>440072.18</v>
      </c>
      <c r="E8" s="69">
        <v>51086961</v>
      </c>
      <c r="F8" s="46">
        <v>377143.99</v>
      </c>
      <c r="G8" s="69">
        <v>39226911</v>
      </c>
      <c r="H8" s="46">
        <v>288161.39</v>
      </c>
      <c r="I8" s="69">
        <v>147164558</v>
      </c>
      <c r="J8" s="46">
        <v>1105377.56</v>
      </c>
      <c r="K8" s="46">
        <v>6569856</v>
      </c>
      <c r="L8" s="30">
        <v>48444.442999999999</v>
      </c>
    </row>
    <row r="9" spans="1:12" s="43" customFormat="1" ht="18" customHeight="1">
      <c r="A9" s="28" t="s">
        <v>99</v>
      </c>
      <c r="B9" s="31">
        <v>22</v>
      </c>
      <c r="C9" s="69">
        <v>67110350</v>
      </c>
      <c r="D9" s="46">
        <v>524356.92000000004</v>
      </c>
      <c r="E9" s="69">
        <v>63848994</v>
      </c>
      <c r="F9" s="46">
        <v>472366.5</v>
      </c>
      <c r="G9" s="69">
        <v>51934770</v>
      </c>
      <c r="H9" s="46">
        <v>381970.21</v>
      </c>
      <c r="I9" s="69">
        <v>182894114</v>
      </c>
      <c r="J9" s="46">
        <v>1378693.62</v>
      </c>
      <c r="K9" s="46">
        <v>6508416</v>
      </c>
      <c r="L9" s="30">
        <v>48850.145799999998</v>
      </c>
    </row>
    <row r="10" spans="1:12" s="43" customFormat="1" ht="18" customHeight="1">
      <c r="A10" s="28" t="s">
        <v>100</v>
      </c>
      <c r="B10" s="31">
        <v>21</v>
      </c>
      <c r="C10" s="69">
        <v>63933391</v>
      </c>
      <c r="D10" s="46">
        <v>509987.59</v>
      </c>
      <c r="E10" s="69">
        <v>64678549</v>
      </c>
      <c r="F10" s="46">
        <v>484907.35</v>
      </c>
      <c r="G10" s="69">
        <v>52544788</v>
      </c>
      <c r="H10" s="46">
        <v>391873.75</v>
      </c>
      <c r="I10" s="69">
        <v>181156728</v>
      </c>
      <c r="J10" s="46">
        <v>1386768.69</v>
      </c>
      <c r="K10" s="46">
        <v>7904532</v>
      </c>
      <c r="L10" s="30">
        <v>68184.889200000005</v>
      </c>
    </row>
    <row r="11" spans="1:12" s="43" customFormat="1" ht="18" customHeight="1">
      <c r="A11" s="28" t="s">
        <v>101</v>
      </c>
      <c r="B11" s="31">
        <v>20</v>
      </c>
      <c r="C11" s="69">
        <v>50496066</v>
      </c>
      <c r="D11" s="46">
        <v>398050.39</v>
      </c>
      <c r="E11" s="69">
        <v>50880844</v>
      </c>
      <c r="F11" s="46">
        <v>379236.04</v>
      </c>
      <c r="G11" s="69">
        <v>40382624</v>
      </c>
      <c r="H11" s="46">
        <v>299575.59999999899</v>
      </c>
      <c r="I11" s="69">
        <v>141759534</v>
      </c>
      <c r="J11" s="46">
        <v>1076862.04</v>
      </c>
      <c r="K11" s="46">
        <v>7633035</v>
      </c>
      <c r="L11" s="30">
        <v>56834.369700000003</v>
      </c>
    </row>
    <row r="12" spans="1:12" s="43" customFormat="1" ht="18" customHeight="1">
      <c r="A12" s="219" t="s">
        <v>102</v>
      </c>
      <c r="B12" s="121">
        <v>21</v>
      </c>
      <c r="C12" s="122">
        <v>61175244</v>
      </c>
      <c r="D12" s="120">
        <v>471186.43</v>
      </c>
      <c r="E12" s="122">
        <v>74632695</v>
      </c>
      <c r="F12" s="120">
        <v>552206.03</v>
      </c>
      <c r="G12" s="122">
        <v>63280181</v>
      </c>
      <c r="H12" s="120">
        <v>465923.69</v>
      </c>
      <c r="I12" s="122">
        <v>199088120</v>
      </c>
      <c r="J12" s="120">
        <v>1489316.15</v>
      </c>
      <c r="K12" s="120">
        <v>6916948</v>
      </c>
      <c r="L12" s="119">
        <v>51929.506000000001</v>
      </c>
    </row>
    <row r="13" spans="1:12" s="43" customFormat="1" ht="18" customHeight="1">
      <c r="A13" s="123" t="s">
        <v>927</v>
      </c>
      <c r="B13" s="124">
        <v>19</v>
      </c>
      <c r="C13" s="125">
        <v>73140879</v>
      </c>
      <c r="D13" s="63">
        <v>568375.02</v>
      </c>
      <c r="E13" s="125">
        <v>80263272</v>
      </c>
      <c r="F13" s="63">
        <v>604617.49</v>
      </c>
      <c r="G13" s="125">
        <v>75325231</v>
      </c>
      <c r="H13" s="63">
        <v>564284.76</v>
      </c>
      <c r="I13" s="125">
        <v>228729382</v>
      </c>
      <c r="J13" s="63">
        <v>1737277.28</v>
      </c>
      <c r="K13" s="63">
        <v>8517351</v>
      </c>
      <c r="L13" s="62">
        <v>71945.138200000001</v>
      </c>
    </row>
    <row r="14" spans="1:12" s="43" customFormat="1" ht="18" customHeight="1">
      <c r="A14" s="123" t="s">
        <v>987</v>
      </c>
      <c r="B14" s="124">
        <v>20</v>
      </c>
      <c r="C14" s="125">
        <v>67341735</v>
      </c>
      <c r="D14" s="63">
        <v>520119.54</v>
      </c>
      <c r="E14" s="125">
        <v>83330691</v>
      </c>
      <c r="F14" s="63">
        <v>624212.74</v>
      </c>
      <c r="G14" s="125">
        <v>63720262</v>
      </c>
      <c r="H14" s="63">
        <v>474885.33</v>
      </c>
      <c r="I14" s="125">
        <v>214392688</v>
      </c>
      <c r="J14" s="63">
        <v>1619217.61</v>
      </c>
      <c r="K14" s="63">
        <v>7752350</v>
      </c>
      <c r="L14" s="62">
        <v>58638.4571</v>
      </c>
    </row>
    <row r="15" spans="1:12" s="43" customFormat="1" ht="15" customHeight="1">
      <c r="A15" s="942" t="s">
        <v>413</v>
      </c>
      <c r="B15" s="942"/>
      <c r="C15" s="942"/>
      <c r="D15" s="942"/>
      <c r="E15" s="942"/>
      <c r="F15" s="942"/>
      <c r="G15" s="942"/>
      <c r="H15" s="942"/>
      <c r="I15" s="942"/>
      <c r="J15" s="942"/>
      <c r="K15" s="942"/>
      <c r="L15" s="942"/>
    </row>
    <row r="16" spans="1:12" s="43" customFormat="1" ht="13.5" customHeight="1">
      <c r="A16" s="942" t="s">
        <v>984</v>
      </c>
      <c r="B16" s="942"/>
      <c r="C16" s="942"/>
      <c r="D16" s="942"/>
      <c r="E16" s="942"/>
      <c r="F16" s="942"/>
      <c r="G16" s="942"/>
      <c r="H16" s="942"/>
      <c r="I16" s="942"/>
      <c r="J16" s="942"/>
      <c r="K16" s="942"/>
      <c r="L16" s="942"/>
    </row>
    <row r="17" spans="1:12" s="43" customFormat="1" ht="13.5" customHeight="1">
      <c r="A17" s="942" t="s">
        <v>211</v>
      </c>
      <c r="B17" s="942"/>
      <c r="C17" s="942"/>
      <c r="D17" s="942"/>
      <c r="E17" s="942"/>
      <c r="F17" s="942"/>
      <c r="G17" s="942"/>
      <c r="H17" s="942"/>
      <c r="I17" s="942"/>
      <c r="J17" s="942"/>
      <c r="K17" s="942"/>
      <c r="L17" s="942"/>
    </row>
    <row r="18" spans="1:12" s="43" customFormat="1" ht="28.35" customHeight="1"/>
  </sheetData>
  <mergeCells count="18">
    <mergeCell ref="A1:L1"/>
    <mergeCell ref="A2:A4"/>
    <mergeCell ref="B2:B4"/>
    <mergeCell ref="C2:D2"/>
    <mergeCell ref="E2:H2"/>
    <mergeCell ref="I2:J2"/>
    <mergeCell ref="K2:L2"/>
    <mergeCell ref="C3:C4"/>
    <mergeCell ref="D3:D4"/>
    <mergeCell ref="E3:F3"/>
    <mergeCell ref="A16:L16"/>
    <mergeCell ref="A17:L17"/>
    <mergeCell ref="G3:H3"/>
    <mergeCell ref="I3:I4"/>
    <mergeCell ref="J3:J4"/>
    <mergeCell ref="K3:K4"/>
    <mergeCell ref="L3:L4"/>
    <mergeCell ref="A15:L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Normal="100" workbookViewId="0">
      <selection activeCell="G20" sqref="G20"/>
    </sheetView>
  </sheetViews>
  <sheetFormatPr defaultRowHeight="15"/>
  <cols>
    <col min="1" max="1" width="9.42578125" style="25" bestFit="1" customWidth="1"/>
    <col min="2" max="2" width="7.7109375" style="25" bestFit="1" customWidth="1"/>
    <col min="3" max="9" width="12.140625" style="25" bestFit="1" customWidth="1"/>
    <col min="10" max="10" width="10" style="25" bestFit="1" customWidth="1"/>
    <col min="11" max="11" width="14.140625" style="25" bestFit="1" customWidth="1"/>
    <col min="12" max="12" width="9.140625" style="25" bestFit="1" customWidth="1"/>
    <col min="13" max="13" width="7.5703125" style="25" bestFit="1" customWidth="1"/>
    <col min="14" max="16384" width="9.140625" style="25"/>
  </cols>
  <sheetData>
    <row r="1" spans="1:12" ht="15.75" customHeight="1">
      <c r="A1" s="856" t="s">
        <v>28</v>
      </c>
      <c r="B1" s="856"/>
      <c r="C1" s="856"/>
      <c r="D1" s="856"/>
      <c r="E1" s="856"/>
      <c r="F1" s="856"/>
      <c r="G1" s="856"/>
      <c r="H1" s="856"/>
      <c r="I1" s="856"/>
      <c r="J1" s="856"/>
      <c r="K1" s="856"/>
      <c r="L1" s="856"/>
    </row>
    <row r="2" spans="1:12" s="43" customFormat="1" ht="41.25" customHeight="1">
      <c r="A2" s="875" t="s">
        <v>370</v>
      </c>
      <c r="B2" s="875" t="s">
        <v>410</v>
      </c>
      <c r="C2" s="913" t="s">
        <v>404</v>
      </c>
      <c r="D2" s="914"/>
      <c r="E2" s="968" t="s">
        <v>411</v>
      </c>
      <c r="F2" s="968"/>
      <c r="G2" s="968"/>
      <c r="H2" s="968"/>
      <c r="I2" s="913" t="s">
        <v>90</v>
      </c>
      <c r="J2" s="914"/>
      <c r="K2" s="989" t="s">
        <v>412</v>
      </c>
      <c r="L2" s="990"/>
    </row>
    <row r="3" spans="1:12" s="43" customFormat="1" ht="18" customHeight="1">
      <c r="A3" s="967"/>
      <c r="B3" s="967"/>
      <c r="C3" s="977" t="s">
        <v>378</v>
      </c>
      <c r="D3" s="977" t="s">
        <v>613</v>
      </c>
      <c r="E3" s="913" t="s">
        <v>376</v>
      </c>
      <c r="F3" s="914"/>
      <c r="G3" s="913" t="s">
        <v>377</v>
      </c>
      <c r="H3" s="914"/>
      <c r="I3" s="875" t="s">
        <v>408</v>
      </c>
      <c r="J3" s="988" t="s">
        <v>615</v>
      </c>
      <c r="K3" s="977" t="s">
        <v>378</v>
      </c>
      <c r="L3" s="977" t="s">
        <v>614</v>
      </c>
    </row>
    <row r="4" spans="1:12" s="43" customFormat="1" ht="39" customHeight="1">
      <c r="A4" s="876"/>
      <c r="B4" s="876"/>
      <c r="C4" s="978"/>
      <c r="D4" s="978"/>
      <c r="E4" s="79" t="s">
        <v>378</v>
      </c>
      <c r="F4" s="79" t="s">
        <v>608</v>
      </c>
      <c r="G4" s="79" t="s">
        <v>378</v>
      </c>
      <c r="H4" s="79" t="s">
        <v>613</v>
      </c>
      <c r="I4" s="876"/>
      <c r="J4" s="988"/>
      <c r="K4" s="978"/>
      <c r="L4" s="978"/>
    </row>
    <row r="5" spans="1:12" s="50" customFormat="1" ht="18" customHeight="1">
      <c r="A5" s="32" t="s">
        <v>95</v>
      </c>
      <c r="B5" s="35">
        <v>245</v>
      </c>
      <c r="C5" s="68">
        <v>13240645</v>
      </c>
      <c r="D5" s="34">
        <v>98280.197029999996</v>
      </c>
      <c r="E5" s="34">
        <v>7787</v>
      </c>
      <c r="F5" s="34">
        <v>61.544001250000001</v>
      </c>
      <c r="G5" s="34">
        <v>7279</v>
      </c>
      <c r="H5" s="34">
        <v>52.955097250000001</v>
      </c>
      <c r="I5" s="68">
        <v>13255711</v>
      </c>
      <c r="J5" s="34">
        <v>98394.696129999997</v>
      </c>
      <c r="K5" s="34">
        <v>71447</v>
      </c>
      <c r="L5" s="34">
        <v>525.68257600000004</v>
      </c>
    </row>
    <row r="6" spans="1:12" s="50" customFormat="1" ht="18" customHeight="1">
      <c r="A6" s="32" t="s">
        <v>96</v>
      </c>
      <c r="B6" s="35">
        <v>159</v>
      </c>
      <c r="C6" s="49">
        <v>8257732</v>
      </c>
      <c r="D6" s="34">
        <v>61807.012799999997</v>
      </c>
      <c r="E6" s="34">
        <v>536</v>
      </c>
      <c r="F6" s="34">
        <v>4.0026134999999998</v>
      </c>
      <c r="G6" s="34">
        <v>77</v>
      </c>
      <c r="H6" s="91">
        <v>0.56937674999999999</v>
      </c>
      <c r="I6" s="49">
        <v>8258345</v>
      </c>
      <c r="J6" s="34">
        <v>61811.584790000001</v>
      </c>
      <c r="K6" s="34">
        <v>45621</v>
      </c>
      <c r="L6" s="34">
        <v>341.55825579999998</v>
      </c>
    </row>
    <row r="7" spans="1:12" s="43" customFormat="1" ht="18" customHeight="1">
      <c r="A7" s="28" t="s">
        <v>97</v>
      </c>
      <c r="B7" s="31">
        <v>17</v>
      </c>
      <c r="C7" s="46">
        <v>1286283</v>
      </c>
      <c r="D7" s="30">
        <v>9625.1670200000008</v>
      </c>
      <c r="E7" s="30">
        <v>53</v>
      </c>
      <c r="F7" s="30">
        <v>0.39554574999999997</v>
      </c>
      <c r="G7" s="30">
        <v>10</v>
      </c>
      <c r="H7" s="93">
        <v>7.3069999999999996E-2</v>
      </c>
      <c r="I7" s="46">
        <v>1286346</v>
      </c>
      <c r="J7" s="30">
        <v>9625.6356357500008</v>
      </c>
      <c r="K7" s="30">
        <v>73043</v>
      </c>
      <c r="L7" s="30">
        <v>544.36332300000004</v>
      </c>
    </row>
    <row r="8" spans="1:12" s="43" customFormat="1" ht="18" customHeight="1">
      <c r="A8" s="28" t="s">
        <v>98</v>
      </c>
      <c r="B8" s="31">
        <v>19</v>
      </c>
      <c r="C8" s="46">
        <v>1718266</v>
      </c>
      <c r="D8" s="30">
        <v>12605.676181500001</v>
      </c>
      <c r="E8" s="30">
        <v>227</v>
      </c>
      <c r="F8" s="30">
        <v>1.6921982499999999</v>
      </c>
      <c r="G8" s="30">
        <v>20</v>
      </c>
      <c r="H8" s="93">
        <v>0.14783625</v>
      </c>
      <c r="I8" s="46">
        <v>1718513</v>
      </c>
      <c r="J8" s="30">
        <v>12607.516216</v>
      </c>
      <c r="K8" s="46">
        <v>115389</v>
      </c>
      <c r="L8" s="30">
        <v>842.49553275000005</v>
      </c>
    </row>
    <row r="9" spans="1:12" s="43" customFormat="1" ht="18" customHeight="1">
      <c r="A9" s="28" t="s">
        <v>99</v>
      </c>
      <c r="B9" s="31">
        <v>22</v>
      </c>
      <c r="C9" s="46">
        <v>1958098</v>
      </c>
      <c r="D9" s="30">
        <v>14462.99300275</v>
      </c>
      <c r="E9" s="30">
        <v>177</v>
      </c>
      <c r="F9" s="30">
        <v>1.31998075</v>
      </c>
      <c r="G9" s="30">
        <v>36</v>
      </c>
      <c r="H9" s="93">
        <v>0.26558749999999998</v>
      </c>
      <c r="I9" s="46">
        <v>1958311</v>
      </c>
      <c r="J9" s="30">
        <v>14464.578571</v>
      </c>
      <c r="K9" s="30">
        <v>25243</v>
      </c>
      <c r="L9" s="30">
        <v>189.6574315</v>
      </c>
    </row>
    <row r="10" spans="1:12" s="43" customFormat="1" ht="18" customHeight="1">
      <c r="A10" s="28" t="s">
        <v>100</v>
      </c>
      <c r="B10" s="31">
        <v>21</v>
      </c>
      <c r="C10" s="46">
        <v>833307</v>
      </c>
      <c r="D10" s="30">
        <v>6390.5438219999996</v>
      </c>
      <c r="E10" s="30">
        <v>74</v>
      </c>
      <c r="F10" s="30">
        <v>0.55734125000000001</v>
      </c>
      <c r="G10" s="30">
        <v>6</v>
      </c>
      <c r="H10" s="93">
        <v>4.4975500000000002E-2</v>
      </c>
      <c r="I10" s="46">
        <v>833387</v>
      </c>
      <c r="J10" s="30">
        <v>6391.1461387500003</v>
      </c>
      <c r="K10" s="30">
        <v>67891</v>
      </c>
      <c r="L10" s="30">
        <v>653.62362299999995</v>
      </c>
    </row>
    <row r="11" spans="1:12" s="43" customFormat="1" ht="18" customHeight="1">
      <c r="A11" s="28" t="s">
        <v>101</v>
      </c>
      <c r="B11" s="31">
        <v>20</v>
      </c>
      <c r="C11" s="46">
        <v>705764</v>
      </c>
      <c r="D11" s="30">
        <v>5394.4633249999997</v>
      </c>
      <c r="E11" s="30">
        <v>5</v>
      </c>
      <c r="F11" s="30">
        <v>3.7547499999999998E-2</v>
      </c>
      <c r="G11" s="30">
        <v>5</v>
      </c>
      <c r="H11" s="93">
        <v>3.7907499999999997E-2</v>
      </c>
      <c r="I11" s="46">
        <v>705774</v>
      </c>
      <c r="J11" s="30">
        <v>5394.5387799999999</v>
      </c>
      <c r="K11" s="30">
        <v>21590</v>
      </c>
      <c r="L11" s="30">
        <v>164.6033468</v>
      </c>
    </row>
    <row r="12" spans="1:12" s="43" customFormat="1" ht="18" customHeight="1">
      <c r="A12" s="219" t="s">
        <v>102</v>
      </c>
      <c r="B12" s="121">
        <v>21</v>
      </c>
      <c r="C12" s="120">
        <v>621080</v>
      </c>
      <c r="D12" s="119">
        <v>4618.395657</v>
      </c>
      <c r="E12" s="119">
        <v>0</v>
      </c>
      <c r="F12" s="119">
        <v>0</v>
      </c>
      <c r="G12" s="119">
        <v>0</v>
      </c>
      <c r="H12" s="269">
        <v>0</v>
      </c>
      <c r="I12" s="120">
        <v>621080</v>
      </c>
      <c r="J12" s="119">
        <v>4618.395657</v>
      </c>
      <c r="K12" s="119">
        <v>28778</v>
      </c>
      <c r="L12" s="119">
        <v>237.94013000000001</v>
      </c>
    </row>
    <row r="13" spans="1:12" s="43" customFormat="1" ht="18" customHeight="1">
      <c r="A13" s="123" t="s">
        <v>927</v>
      </c>
      <c r="B13" s="124">
        <v>19</v>
      </c>
      <c r="C13" s="63">
        <v>573489</v>
      </c>
      <c r="D13" s="62">
        <v>4432.1687659999998</v>
      </c>
      <c r="E13" s="62">
        <v>0</v>
      </c>
      <c r="F13" s="62">
        <v>0</v>
      </c>
      <c r="G13" s="62">
        <v>0</v>
      </c>
      <c r="H13" s="271">
        <v>0</v>
      </c>
      <c r="I13" s="63">
        <v>573489</v>
      </c>
      <c r="J13" s="62">
        <v>4432.1687659999998</v>
      </c>
      <c r="K13" s="62">
        <v>86589</v>
      </c>
      <c r="L13" s="62">
        <v>685.44950329999995</v>
      </c>
    </row>
    <row r="14" spans="1:12" s="43" customFormat="1" ht="18" customHeight="1">
      <c r="A14" s="123" t="s">
        <v>987</v>
      </c>
      <c r="B14" s="124">
        <v>20</v>
      </c>
      <c r="C14" s="63">
        <v>561445</v>
      </c>
      <c r="D14" s="62">
        <v>4277.6050240000004</v>
      </c>
      <c r="E14" s="62">
        <v>0</v>
      </c>
      <c r="F14" s="62">
        <v>0</v>
      </c>
      <c r="G14" s="62">
        <v>0</v>
      </c>
      <c r="H14" s="271">
        <v>0</v>
      </c>
      <c r="I14" s="63">
        <v>561445</v>
      </c>
      <c r="J14" s="62">
        <v>4277.6050240000004</v>
      </c>
      <c r="K14" s="62">
        <v>45621</v>
      </c>
      <c r="L14" s="62">
        <v>341.55825579999998</v>
      </c>
    </row>
    <row r="15" spans="1:12" s="43" customFormat="1" ht="14.25" customHeight="1">
      <c r="A15" s="942" t="s">
        <v>984</v>
      </c>
      <c r="B15" s="942"/>
      <c r="C15" s="942"/>
      <c r="D15" s="942"/>
      <c r="E15" s="942"/>
      <c r="F15" s="942"/>
      <c r="G15" s="942"/>
      <c r="H15" s="942"/>
      <c r="I15" s="942"/>
      <c r="J15" s="942"/>
    </row>
    <row r="16" spans="1:12" s="43" customFormat="1" ht="13.5" customHeight="1">
      <c r="A16" s="942" t="s">
        <v>179</v>
      </c>
      <c r="B16" s="942"/>
      <c r="C16" s="942"/>
      <c r="D16" s="942"/>
      <c r="E16" s="942"/>
      <c r="F16" s="942"/>
      <c r="G16" s="942"/>
      <c r="H16" s="942"/>
      <c r="I16" s="942"/>
      <c r="J16" s="942"/>
    </row>
    <row r="17" s="43" customFormat="1" ht="27.6" customHeight="1"/>
  </sheetData>
  <mergeCells count="17">
    <mergeCell ref="L3:L4"/>
    <mergeCell ref="A15:J15"/>
    <mergeCell ref="A1:L1"/>
    <mergeCell ref="A2:A4"/>
    <mergeCell ref="B2:B4"/>
    <mergeCell ref="C2:D2"/>
    <mergeCell ref="E2:H2"/>
    <mergeCell ref="I2:J2"/>
    <mergeCell ref="K2:L2"/>
    <mergeCell ref="C3:C4"/>
    <mergeCell ref="D3:D4"/>
    <mergeCell ref="E3:F3"/>
    <mergeCell ref="A16:J16"/>
    <mergeCell ref="G3:H3"/>
    <mergeCell ref="I3:I4"/>
    <mergeCell ref="J3:J4"/>
    <mergeCell ref="K3:K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Normal="100" workbookViewId="0">
      <selection activeCell="K23" sqref="K23"/>
    </sheetView>
  </sheetViews>
  <sheetFormatPr defaultRowHeight="15"/>
  <cols>
    <col min="1" max="1" width="13.5703125" style="25" bestFit="1" customWidth="1"/>
    <col min="2" max="5" width="12.140625" style="25" bestFit="1" customWidth="1"/>
    <col min="6" max="6" width="9.28515625" style="25" bestFit="1" customWidth="1"/>
    <col min="7" max="10" width="12.140625" style="25" bestFit="1" customWidth="1"/>
    <col min="11" max="11" width="14.7109375" style="25" bestFit="1" customWidth="1"/>
    <col min="12" max="15" width="12.140625" style="25" bestFit="1" customWidth="1"/>
    <col min="16" max="16" width="9.28515625" style="25" bestFit="1" customWidth="1"/>
    <col min="17" max="17" width="4.7109375" style="25" bestFit="1" customWidth="1"/>
    <col min="18" max="16384" width="9.140625" style="25"/>
  </cols>
  <sheetData>
    <row r="1" spans="1:16" ht="15.75" customHeight="1">
      <c r="A1" s="856" t="s">
        <v>616</v>
      </c>
      <c r="B1" s="856"/>
      <c r="C1" s="856"/>
      <c r="D1" s="856"/>
      <c r="E1" s="856"/>
      <c r="F1" s="856"/>
      <c r="G1" s="856"/>
      <c r="H1" s="856"/>
      <c r="I1" s="856"/>
      <c r="J1" s="856"/>
      <c r="K1" s="856"/>
      <c r="L1" s="856"/>
      <c r="M1" s="856"/>
      <c r="N1" s="856"/>
      <c r="O1" s="856"/>
    </row>
    <row r="2" spans="1:16" s="43" customFormat="1" ht="18" customHeight="1">
      <c r="A2" s="875" t="s">
        <v>370</v>
      </c>
      <c r="B2" s="913" t="s">
        <v>136</v>
      </c>
      <c r="C2" s="919"/>
      <c r="D2" s="919"/>
      <c r="E2" s="914"/>
      <c r="F2" s="865" t="s">
        <v>90</v>
      </c>
      <c r="G2" s="913" t="s">
        <v>137</v>
      </c>
      <c r="H2" s="919"/>
      <c r="I2" s="919"/>
      <c r="J2" s="914"/>
      <c r="K2" s="875" t="s">
        <v>90</v>
      </c>
      <c r="L2" s="913" t="s">
        <v>138</v>
      </c>
      <c r="M2" s="919"/>
      <c r="N2" s="919"/>
      <c r="O2" s="914"/>
      <c r="P2" s="865" t="s">
        <v>90</v>
      </c>
    </row>
    <row r="3" spans="1:16" s="43" customFormat="1" ht="27" customHeight="1">
      <c r="A3" s="967"/>
      <c r="B3" s="873" t="s">
        <v>414</v>
      </c>
      <c r="C3" s="874"/>
      <c r="D3" s="913" t="s">
        <v>411</v>
      </c>
      <c r="E3" s="914"/>
      <c r="F3" s="866"/>
      <c r="G3" s="873" t="s">
        <v>414</v>
      </c>
      <c r="H3" s="874"/>
      <c r="I3" s="913" t="s">
        <v>411</v>
      </c>
      <c r="J3" s="914"/>
      <c r="K3" s="967"/>
      <c r="L3" s="873" t="s">
        <v>414</v>
      </c>
      <c r="M3" s="874"/>
      <c r="N3" s="913" t="s">
        <v>411</v>
      </c>
      <c r="O3" s="914"/>
      <c r="P3" s="866"/>
    </row>
    <row r="4" spans="1:16" s="43" customFormat="1" ht="27" customHeight="1">
      <c r="A4" s="876"/>
      <c r="B4" s="79" t="s">
        <v>384</v>
      </c>
      <c r="C4" s="79" t="s">
        <v>385</v>
      </c>
      <c r="D4" s="79" t="s">
        <v>386</v>
      </c>
      <c r="E4" s="79" t="s">
        <v>387</v>
      </c>
      <c r="F4" s="867"/>
      <c r="G4" s="79" t="s">
        <v>384</v>
      </c>
      <c r="H4" s="79" t="s">
        <v>385</v>
      </c>
      <c r="I4" s="79" t="s">
        <v>386</v>
      </c>
      <c r="J4" s="79" t="s">
        <v>387</v>
      </c>
      <c r="K4" s="876"/>
      <c r="L4" s="79" t="s">
        <v>384</v>
      </c>
      <c r="M4" s="79" t="s">
        <v>385</v>
      </c>
      <c r="N4" s="79" t="s">
        <v>386</v>
      </c>
      <c r="O4" s="79" t="s">
        <v>387</v>
      </c>
      <c r="P4" s="867"/>
    </row>
    <row r="5" spans="1:16" s="50" customFormat="1" ht="18" customHeight="1">
      <c r="A5" s="32" t="s">
        <v>95</v>
      </c>
      <c r="B5" s="34">
        <v>7313.05</v>
      </c>
      <c r="C5" s="109">
        <v>246.19</v>
      </c>
      <c r="D5" s="34">
        <v>5487.38</v>
      </c>
      <c r="E5" s="109">
        <v>156.65</v>
      </c>
      <c r="F5" s="34">
        <v>13203.27</v>
      </c>
      <c r="G5" s="34">
        <v>7542.5516128640002</v>
      </c>
      <c r="H5" s="109">
        <v>250.62593515500001</v>
      </c>
      <c r="I5" s="34">
        <v>1234.59622087</v>
      </c>
      <c r="J5" s="109">
        <v>505.20022587</v>
      </c>
      <c r="K5" s="34">
        <v>9532.9739947590006</v>
      </c>
      <c r="L5" s="109">
        <v>0</v>
      </c>
      <c r="M5" s="109">
        <v>0</v>
      </c>
      <c r="N5" s="109">
        <v>0</v>
      </c>
      <c r="O5" s="109">
        <v>0</v>
      </c>
      <c r="P5" s="34">
        <v>0</v>
      </c>
    </row>
    <row r="6" spans="1:16" s="50" customFormat="1" ht="18" customHeight="1">
      <c r="A6" s="32" t="s">
        <v>96</v>
      </c>
      <c r="B6" s="34">
        <v>3871.36</v>
      </c>
      <c r="C6" s="109">
        <v>102.01</v>
      </c>
      <c r="D6" s="34">
        <v>4779.59</v>
      </c>
      <c r="E6" s="109">
        <v>168.39</v>
      </c>
      <c r="F6" s="34">
        <v>8921.35</v>
      </c>
      <c r="G6" s="34">
        <v>4595.3554157899998</v>
      </c>
      <c r="H6" s="109">
        <v>133.46917869999999</v>
      </c>
      <c r="I6" s="34">
        <v>891.0554813</v>
      </c>
      <c r="J6" s="109">
        <v>452.26865863</v>
      </c>
      <c r="K6" s="34">
        <v>6072.1487344200004</v>
      </c>
      <c r="L6" s="109">
        <v>0</v>
      </c>
      <c r="M6" s="109">
        <v>0</v>
      </c>
      <c r="N6" s="109">
        <v>0</v>
      </c>
      <c r="O6" s="109">
        <v>0</v>
      </c>
      <c r="P6" s="34">
        <v>0</v>
      </c>
    </row>
    <row r="7" spans="1:16" s="43" customFormat="1" ht="18" customHeight="1">
      <c r="A7" s="28" t="s">
        <v>97</v>
      </c>
      <c r="B7" s="108">
        <v>786.73</v>
      </c>
      <c r="C7" s="108">
        <v>41.88</v>
      </c>
      <c r="D7" s="108">
        <v>898.22</v>
      </c>
      <c r="E7" s="108">
        <v>38.81</v>
      </c>
      <c r="F7" s="30">
        <v>1765.64</v>
      </c>
      <c r="G7" s="108">
        <v>809.36221178999995</v>
      </c>
      <c r="H7" s="108">
        <v>48.976823959999997</v>
      </c>
      <c r="I7" s="108">
        <v>155.02193025</v>
      </c>
      <c r="J7" s="108">
        <v>70.986718049999993</v>
      </c>
      <c r="K7" s="30">
        <v>1084.34768405</v>
      </c>
      <c r="L7" s="108">
        <v>0</v>
      </c>
      <c r="M7" s="108">
        <v>0</v>
      </c>
      <c r="N7" s="108">
        <v>0</v>
      </c>
      <c r="O7" s="108">
        <v>0</v>
      </c>
      <c r="P7" s="30">
        <v>0</v>
      </c>
    </row>
    <row r="8" spans="1:16" s="43" customFormat="1" ht="18" customHeight="1">
      <c r="A8" s="28" t="s">
        <v>98</v>
      </c>
      <c r="B8" s="108">
        <v>405.76</v>
      </c>
      <c r="C8" s="108">
        <v>7.59</v>
      </c>
      <c r="D8" s="108">
        <v>520.04999999999995</v>
      </c>
      <c r="E8" s="108">
        <v>39.49</v>
      </c>
      <c r="F8" s="30">
        <v>972.89</v>
      </c>
      <c r="G8" s="108">
        <v>518.63790526000003</v>
      </c>
      <c r="H8" s="108">
        <v>15.829713910000001</v>
      </c>
      <c r="I8" s="108">
        <v>97.544748499999997</v>
      </c>
      <c r="J8" s="108">
        <v>80.393176389999994</v>
      </c>
      <c r="K8" s="30">
        <v>712.40554410000004</v>
      </c>
      <c r="L8" s="108">
        <v>0</v>
      </c>
      <c r="M8" s="108">
        <v>0</v>
      </c>
      <c r="N8" s="108">
        <v>0</v>
      </c>
      <c r="O8" s="108">
        <v>0</v>
      </c>
      <c r="P8" s="30">
        <v>0</v>
      </c>
    </row>
    <row r="9" spans="1:16" s="43" customFormat="1" ht="18" customHeight="1">
      <c r="A9" s="28" t="s">
        <v>99</v>
      </c>
      <c r="B9" s="108">
        <v>489.87</v>
      </c>
      <c r="C9" s="108">
        <v>3.22</v>
      </c>
      <c r="D9" s="108">
        <v>574.49</v>
      </c>
      <c r="E9" s="108">
        <v>28.54</v>
      </c>
      <c r="F9" s="30">
        <v>1096.1199999999999</v>
      </c>
      <c r="G9" s="108">
        <v>527.83252862999996</v>
      </c>
      <c r="H9" s="108">
        <v>4.8359466500000003</v>
      </c>
      <c r="I9" s="108">
        <v>109.76179525000001</v>
      </c>
      <c r="J9" s="108">
        <v>64.143593089999996</v>
      </c>
      <c r="K9" s="30">
        <v>706.57386362</v>
      </c>
      <c r="L9" s="108">
        <v>0</v>
      </c>
      <c r="M9" s="108">
        <v>0</v>
      </c>
      <c r="N9" s="108">
        <v>0</v>
      </c>
      <c r="O9" s="108">
        <v>0</v>
      </c>
      <c r="P9" s="30">
        <v>0</v>
      </c>
    </row>
    <row r="10" spans="1:16" s="43" customFormat="1" ht="18" customHeight="1">
      <c r="A10" s="28" t="s">
        <v>100</v>
      </c>
      <c r="B10" s="108">
        <v>421.04</v>
      </c>
      <c r="C10" s="108">
        <v>10.26</v>
      </c>
      <c r="D10" s="108">
        <v>517.05999999999995</v>
      </c>
      <c r="E10" s="108">
        <v>9.43</v>
      </c>
      <c r="F10" s="30">
        <v>957.79</v>
      </c>
      <c r="G10" s="108">
        <v>551.65407399000003</v>
      </c>
      <c r="H10" s="108">
        <v>11.5374415</v>
      </c>
      <c r="I10" s="108">
        <v>104.85825025</v>
      </c>
      <c r="J10" s="108">
        <v>36.166988189999998</v>
      </c>
      <c r="K10" s="30">
        <v>704.21675392999998</v>
      </c>
      <c r="L10" s="108">
        <v>0</v>
      </c>
      <c r="M10" s="108">
        <v>0</v>
      </c>
      <c r="N10" s="108">
        <v>0</v>
      </c>
      <c r="O10" s="108">
        <v>0</v>
      </c>
      <c r="P10" s="30">
        <v>0</v>
      </c>
    </row>
    <row r="11" spans="1:16" s="43" customFormat="1" ht="18" customHeight="1">
      <c r="A11" s="28" t="s">
        <v>101</v>
      </c>
      <c r="B11" s="108">
        <v>367.84</v>
      </c>
      <c r="C11" s="108">
        <v>9.69</v>
      </c>
      <c r="D11" s="108">
        <v>429.83</v>
      </c>
      <c r="E11" s="108">
        <v>10.47</v>
      </c>
      <c r="F11" s="30">
        <v>817.83</v>
      </c>
      <c r="G11" s="108">
        <v>475.26806237</v>
      </c>
      <c r="H11" s="108">
        <v>14.29258181</v>
      </c>
      <c r="I11" s="108">
        <v>84.797020000000003</v>
      </c>
      <c r="J11" s="108">
        <v>35.090749350000003</v>
      </c>
      <c r="K11" s="30">
        <v>609.44841350000002</v>
      </c>
      <c r="L11" s="108">
        <v>0</v>
      </c>
      <c r="M11" s="108">
        <v>0</v>
      </c>
      <c r="N11" s="108">
        <v>0</v>
      </c>
      <c r="O11" s="108">
        <v>0</v>
      </c>
      <c r="P11" s="30">
        <v>0</v>
      </c>
    </row>
    <row r="12" spans="1:16" s="43" customFormat="1" ht="18" customHeight="1">
      <c r="A12" s="219" t="s">
        <v>102</v>
      </c>
      <c r="B12" s="281">
        <v>318.64</v>
      </c>
      <c r="C12" s="281">
        <v>7.61</v>
      </c>
      <c r="D12" s="281">
        <v>540.05999999999995</v>
      </c>
      <c r="E12" s="281">
        <v>12.2</v>
      </c>
      <c r="F12" s="119">
        <v>878.51</v>
      </c>
      <c r="G12" s="281">
        <v>336.35436206000003</v>
      </c>
      <c r="H12" s="281">
        <v>5.2792679500000004</v>
      </c>
      <c r="I12" s="281">
        <v>99.575370250000006</v>
      </c>
      <c r="J12" s="281">
        <v>54.721752000000002</v>
      </c>
      <c r="K12" s="119">
        <v>495.93075226000002</v>
      </c>
      <c r="L12" s="281">
        <v>0</v>
      </c>
      <c r="M12" s="281">
        <v>0</v>
      </c>
      <c r="N12" s="281">
        <v>0</v>
      </c>
      <c r="O12" s="281">
        <v>0</v>
      </c>
      <c r="P12" s="119">
        <v>0</v>
      </c>
    </row>
    <row r="13" spans="1:16" s="43" customFormat="1" ht="18" customHeight="1">
      <c r="A13" s="123" t="s">
        <v>927</v>
      </c>
      <c r="B13" s="282">
        <v>618.65</v>
      </c>
      <c r="C13" s="282">
        <v>9.14</v>
      </c>
      <c r="D13" s="282">
        <v>650.69000000000005</v>
      </c>
      <c r="E13" s="282">
        <v>13.35</v>
      </c>
      <c r="F13" s="62">
        <v>1291.83</v>
      </c>
      <c r="G13" s="282">
        <v>719.97795144999998</v>
      </c>
      <c r="H13" s="282">
        <v>10.447139480000001</v>
      </c>
      <c r="I13" s="282">
        <v>129.52735774999999</v>
      </c>
      <c r="J13" s="282">
        <v>58.326884059999998</v>
      </c>
      <c r="K13" s="62">
        <v>918.27933273999997</v>
      </c>
      <c r="L13" s="282">
        <v>0</v>
      </c>
      <c r="M13" s="282">
        <v>0</v>
      </c>
      <c r="N13" s="282">
        <v>0</v>
      </c>
      <c r="O13" s="282">
        <v>0</v>
      </c>
      <c r="P13" s="62">
        <v>0</v>
      </c>
    </row>
    <row r="14" spans="1:16" s="43" customFormat="1" ht="18" customHeight="1">
      <c r="A14" s="391" t="s">
        <v>987</v>
      </c>
      <c r="B14" s="282">
        <v>462.83</v>
      </c>
      <c r="C14" s="282">
        <v>12.62</v>
      </c>
      <c r="D14" s="282">
        <v>649.19000000000005</v>
      </c>
      <c r="E14" s="282">
        <v>16.100000000000001</v>
      </c>
      <c r="F14" s="62">
        <v>1140.74</v>
      </c>
      <c r="G14" s="282">
        <v>656.26832029000002</v>
      </c>
      <c r="H14" s="282">
        <v>22.270263440000001</v>
      </c>
      <c r="I14" s="282">
        <v>109.969009</v>
      </c>
      <c r="J14" s="282">
        <v>52.438797540000003</v>
      </c>
      <c r="K14" s="62">
        <v>840.94639027000005</v>
      </c>
      <c r="L14" s="282">
        <v>0</v>
      </c>
      <c r="M14" s="282">
        <v>0</v>
      </c>
      <c r="N14" s="282">
        <v>0</v>
      </c>
      <c r="O14" s="282">
        <v>0</v>
      </c>
      <c r="P14" s="62">
        <v>0</v>
      </c>
    </row>
    <row r="15" spans="1:16" s="43" customFormat="1" ht="18" customHeight="1">
      <c r="A15" s="70"/>
      <c r="B15" s="392"/>
      <c r="C15" s="392"/>
      <c r="D15" s="392"/>
      <c r="E15" s="392"/>
      <c r="F15" s="71"/>
      <c r="G15" s="392"/>
      <c r="H15" s="392"/>
      <c r="I15" s="392"/>
      <c r="J15" s="392"/>
      <c r="K15" s="71"/>
      <c r="L15" s="392"/>
      <c r="M15" s="392"/>
      <c r="N15" s="392"/>
      <c r="O15" s="392"/>
      <c r="P15" s="71"/>
    </row>
    <row r="16" spans="1:16" s="43" customFormat="1" ht="15" customHeight="1">
      <c r="A16" s="942" t="s">
        <v>984</v>
      </c>
      <c r="B16" s="942"/>
      <c r="C16" s="942"/>
      <c r="D16" s="942"/>
      <c r="E16" s="942"/>
      <c r="F16" s="942"/>
      <c r="G16" s="942"/>
      <c r="H16" s="942"/>
      <c r="I16" s="942"/>
      <c r="J16" s="942"/>
      <c r="K16" s="942"/>
      <c r="L16" s="942"/>
      <c r="M16" s="942"/>
      <c r="N16" s="942"/>
      <c r="O16" s="942"/>
    </row>
    <row r="17" spans="1:16" s="43" customFormat="1" ht="13.5" customHeight="1">
      <c r="A17" s="942" t="s">
        <v>133</v>
      </c>
      <c r="B17" s="942"/>
      <c r="C17" s="942"/>
      <c r="D17" s="942"/>
      <c r="E17" s="942"/>
      <c r="F17" s="942"/>
      <c r="G17" s="942"/>
      <c r="H17" s="942"/>
      <c r="I17" s="942"/>
      <c r="J17" s="942"/>
      <c r="K17" s="942"/>
      <c r="L17" s="942"/>
      <c r="M17" s="942"/>
      <c r="N17" s="942"/>
      <c r="O17" s="942"/>
    </row>
    <row r="18" spans="1:16" s="43" customFormat="1" ht="27.6" customHeight="1"/>
    <row r="20" spans="1:16">
      <c r="B20" s="280"/>
      <c r="C20" s="280"/>
      <c r="D20" s="280"/>
      <c r="E20" s="280"/>
      <c r="F20" s="280"/>
      <c r="G20" s="280"/>
      <c r="H20" s="280"/>
      <c r="I20" s="280"/>
      <c r="J20" s="280"/>
      <c r="K20" s="280"/>
      <c r="L20" s="280"/>
      <c r="M20" s="280"/>
      <c r="N20" s="280"/>
      <c r="O20" s="280"/>
      <c r="P20" s="280"/>
    </row>
  </sheetData>
  <mergeCells count="16">
    <mergeCell ref="A1:O1"/>
    <mergeCell ref="A2:A4"/>
    <mergeCell ref="B2:E2"/>
    <mergeCell ref="F2:F4"/>
    <mergeCell ref="G2:J2"/>
    <mergeCell ref="K2:K4"/>
    <mergeCell ref="L2:O2"/>
    <mergeCell ref="A16:O16"/>
    <mergeCell ref="A17:O17"/>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zoomScaleNormal="100" workbookViewId="0">
      <selection activeCell="H25" sqref="H25"/>
    </sheetView>
  </sheetViews>
  <sheetFormatPr defaultRowHeight="15"/>
  <cols>
    <col min="1" max="15" width="12.140625" style="25" bestFit="1" customWidth="1"/>
    <col min="16" max="16" width="4.7109375" style="25" bestFit="1" customWidth="1"/>
    <col min="17" max="16384" width="9.140625" style="25"/>
  </cols>
  <sheetData>
    <row r="1" spans="1:15" ht="15" customHeight="1">
      <c r="A1" s="856" t="s">
        <v>29</v>
      </c>
      <c r="B1" s="856"/>
      <c r="C1" s="856"/>
      <c r="D1" s="856"/>
      <c r="E1" s="856"/>
      <c r="F1" s="856"/>
      <c r="G1" s="856"/>
      <c r="H1" s="856"/>
      <c r="I1" s="856"/>
    </row>
    <row r="2" spans="1:15" s="43" customFormat="1" ht="18" customHeight="1">
      <c r="A2" s="865" t="s">
        <v>134</v>
      </c>
      <c r="B2" s="871" t="s">
        <v>615</v>
      </c>
      <c r="C2" s="932"/>
      <c r="D2" s="932"/>
      <c r="E2" s="932"/>
      <c r="F2" s="932"/>
      <c r="G2" s="932"/>
      <c r="H2" s="872"/>
      <c r="I2" s="871" t="s">
        <v>415</v>
      </c>
      <c r="J2" s="932"/>
      <c r="K2" s="932"/>
      <c r="L2" s="932"/>
      <c r="M2" s="932"/>
      <c r="N2" s="932"/>
      <c r="O2" s="872"/>
    </row>
    <row r="3" spans="1:15" s="43" customFormat="1" ht="18" customHeight="1">
      <c r="A3" s="867"/>
      <c r="B3" s="64" t="s">
        <v>416</v>
      </c>
      <c r="C3" s="64" t="s">
        <v>417</v>
      </c>
      <c r="D3" s="64" t="s">
        <v>418</v>
      </c>
      <c r="E3" s="64" t="s">
        <v>419</v>
      </c>
      <c r="F3" s="64" t="s">
        <v>420</v>
      </c>
      <c r="G3" s="64" t="s">
        <v>421</v>
      </c>
      <c r="H3" s="64" t="s">
        <v>422</v>
      </c>
      <c r="I3" s="64" t="s">
        <v>416</v>
      </c>
      <c r="J3" s="64" t="s">
        <v>417</v>
      </c>
      <c r="K3" s="64" t="s">
        <v>418</v>
      </c>
      <c r="L3" s="64" t="s">
        <v>419</v>
      </c>
      <c r="M3" s="64" t="s">
        <v>420</v>
      </c>
      <c r="N3" s="64" t="s">
        <v>421</v>
      </c>
      <c r="O3" s="64" t="s">
        <v>422</v>
      </c>
    </row>
    <row r="4" spans="1:15" s="50" customFormat="1" ht="18" customHeight="1">
      <c r="A4" s="32" t="s">
        <v>95</v>
      </c>
      <c r="B4" s="49">
        <v>4229385.8588341996</v>
      </c>
      <c r="C4" s="34">
        <v>4244.2705752499996</v>
      </c>
      <c r="D4" s="34">
        <v>10529.87113725</v>
      </c>
      <c r="E4" s="34">
        <v>1063.3874335</v>
      </c>
      <c r="F4" s="34">
        <v>0</v>
      </c>
      <c r="G4" s="34">
        <v>0</v>
      </c>
      <c r="H4" s="34">
        <v>0</v>
      </c>
      <c r="I4" s="49">
        <v>3385290</v>
      </c>
      <c r="J4" s="34">
        <v>1688</v>
      </c>
      <c r="K4" s="34">
        <v>4090</v>
      </c>
      <c r="L4" s="34">
        <v>3433</v>
      </c>
      <c r="M4" s="35">
        <v>0</v>
      </c>
      <c r="N4" s="35">
        <v>0</v>
      </c>
      <c r="O4" s="35">
        <v>0</v>
      </c>
    </row>
    <row r="5" spans="1:15" s="50" customFormat="1" ht="18" customHeight="1">
      <c r="A5" s="32" t="s">
        <v>96</v>
      </c>
      <c r="B5" s="49">
        <v>1717228.0619119999</v>
      </c>
      <c r="C5" s="34">
        <v>1026.7184549999999</v>
      </c>
      <c r="D5" s="34">
        <v>9006.1442287499995</v>
      </c>
      <c r="E5" s="34">
        <v>620.09771975000001</v>
      </c>
      <c r="F5" s="34">
        <v>0</v>
      </c>
      <c r="G5" s="34">
        <v>4.1259999999999998E-2</v>
      </c>
      <c r="H5" s="34">
        <v>0</v>
      </c>
      <c r="I5" s="49">
        <v>868762</v>
      </c>
      <c r="J5" s="34">
        <v>778</v>
      </c>
      <c r="K5" s="34">
        <v>12129</v>
      </c>
      <c r="L5" s="34">
        <v>753</v>
      </c>
      <c r="M5" s="35">
        <v>0</v>
      </c>
      <c r="N5" s="35">
        <v>0</v>
      </c>
      <c r="O5" s="35">
        <v>0</v>
      </c>
    </row>
    <row r="6" spans="1:15" s="43" customFormat="1" ht="18" customHeight="1">
      <c r="A6" s="28" t="s">
        <v>97</v>
      </c>
      <c r="B6" s="46">
        <v>214856.113491</v>
      </c>
      <c r="C6" s="30">
        <v>227.03711899999999</v>
      </c>
      <c r="D6" s="30">
        <v>1744.0593100000001</v>
      </c>
      <c r="E6" s="30">
        <v>73.762731000000002</v>
      </c>
      <c r="F6" s="30">
        <v>0</v>
      </c>
      <c r="G6" s="30">
        <v>0</v>
      </c>
      <c r="H6" s="30">
        <v>0</v>
      </c>
      <c r="I6" s="46">
        <v>1407076</v>
      </c>
      <c r="J6" s="30">
        <v>1688</v>
      </c>
      <c r="K6" s="30">
        <v>9142</v>
      </c>
      <c r="L6" s="30">
        <v>245</v>
      </c>
      <c r="M6" s="31">
        <v>0</v>
      </c>
      <c r="N6" s="31">
        <v>0</v>
      </c>
      <c r="O6" s="31">
        <v>0</v>
      </c>
    </row>
    <row r="7" spans="1:15" s="43" customFormat="1" ht="18" customHeight="1">
      <c r="A7" s="28" t="s">
        <v>98</v>
      </c>
      <c r="B7" s="46">
        <v>156644.413806</v>
      </c>
      <c r="C7" s="30">
        <v>100.37060700000001</v>
      </c>
      <c r="D7" s="30">
        <v>508.122389</v>
      </c>
      <c r="E7" s="30">
        <v>82.250183000000007</v>
      </c>
      <c r="F7" s="30">
        <v>0</v>
      </c>
      <c r="G7" s="30">
        <v>0</v>
      </c>
      <c r="H7" s="30">
        <v>0</v>
      </c>
      <c r="I7" s="46">
        <v>1015245</v>
      </c>
      <c r="J7" s="30">
        <v>1182</v>
      </c>
      <c r="K7" s="30">
        <v>2853</v>
      </c>
      <c r="L7" s="30">
        <v>7213</v>
      </c>
      <c r="M7" s="31">
        <v>0</v>
      </c>
      <c r="N7" s="31">
        <v>0</v>
      </c>
      <c r="O7" s="31">
        <v>0</v>
      </c>
    </row>
    <row r="8" spans="1:15" s="43" customFormat="1" ht="18" customHeight="1">
      <c r="A8" s="28" t="s">
        <v>99</v>
      </c>
      <c r="B8" s="46">
        <v>200783.08731900001</v>
      </c>
      <c r="C8" s="30">
        <v>160.20504399999999</v>
      </c>
      <c r="D8" s="30">
        <v>1184.4954729999999</v>
      </c>
      <c r="E8" s="30">
        <v>42.715954000000004</v>
      </c>
      <c r="F8" s="30">
        <v>0</v>
      </c>
      <c r="G8" s="30">
        <v>0</v>
      </c>
      <c r="H8" s="30">
        <v>0</v>
      </c>
      <c r="I8" s="46">
        <v>882851</v>
      </c>
      <c r="J8" s="30">
        <v>956</v>
      </c>
      <c r="K8" s="30">
        <v>5718</v>
      </c>
      <c r="L8" s="30">
        <v>331</v>
      </c>
      <c r="M8" s="31">
        <v>0</v>
      </c>
      <c r="N8" s="31">
        <v>0</v>
      </c>
      <c r="O8" s="31">
        <v>0</v>
      </c>
    </row>
    <row r="9" spans="1:15" s="43" customFormat="1" ht="18" customHeight="1">
      <c r="A9" s="28" t="s">
        <v>100</v>
      </c>
      <c r="B9" s="46">
        <v>200313.39986500001</v>
      </c>
      <c r="C9" s="30">
        <v>140.19420500000001</v>
      </c>
      <c r="D9" s="30">
        <v>1891.616411</v>
      </c>
      <c r="E9" s="30">
        <v>47.975642000000001</v>
      </c>
      <c r="F9" s="30">
        <v>0</v>
      </c>
      <c r="G9" s="30">
        <v>0</v>
      </c>
      <c r="H9" s="30">
        <v>0</v>
      </c>
      <c r="I9" s="46">
        <v>1128078</v>
      </c>
      <c r="J9" s="30">
        <v>1157</v>
      </c>
      <c r="K9" s="30">
        <v>54272</v>
      </c>
      <c r="L9" s="30">
        <v>856</v>
      </c>
      <c r="M9" s="31">
        <v>0</v>
      </c>
      <c r="N9" s="31">
        <v>0</v>
      </c>
      <c r="O9" s="31">
        <v>0</v>
      </c>
    </row>
    <row r="10" spans="1:15" s="43" customFormat="1" ht="18" customHeight="1">
      <c r="A10" s="28" t="s">
        <v>101</v>
      </c>
      <c r="B10" s="46">
        <v>194144.038829</v>
      </c>
      <c r="C10" s="30">
        <v>82.910769000000002</v>
      </c>
      <c r="D10" s="30">
        <v>956.54137900000001</v>
      </c>
      <c r="E10" s="30">
        <v>53.478065999999998</v>
      </c>
      <c r="F10" s="30">
        <v>0</v>
      </c>
      <c r="G10" s="30">
        <v>4.1259999999999998E-2</v>
      </c>
      <c r="H10" s="30">
        <v>0</v>
      </c>
      <c r="I10" s="46">
        <v>683753</v>
      </c>
      <c r="J10" s="30">
        <v>1074</v>
      </c>
      <c r="K10" s="30">
        <v>8253</v>
      </c>
      <c r="L10" s="30">
        <v>1666</v>
      </c>
      <c r="M10" s="31">
        <v>0</v>
      </c>
      <c r="N10" s="31">
        <v>0</v>
      </c>
      <c r="O10" s="31">
        <v>0</v>
      </c>
    </row>
    <row r="11" spans="1:15" s="43" customFormat="1" ht="18" customHeight="1">
      <c r="A11" s="219" t="s">
        <v>102</v>
      </c>
      <c r="B11" s="120">
        <v>233874.36240499999</v>
      </c>
      <c r="C11" s="119">
        <v>91.813019999999995</v>
      </c>
      <c r="D11" s="119">
        <v>788.02226800000005</v>
      </c>
      <c r="E11" s="119">
        <v>41.299514000000002</v>
      </c>
      <c r="F11" s="119">
        <v>0</v>
      </c>
      <c r="G11" s="119">
        <v>0</v>
      </c>
      <c r="H11" s="119">
        <v>0</v>
      </c>
      <c r="I11" s="120">
        <v>683335</v>
      </c>
      <c r="J11" s="119">
        <v>1073</v>
      </c>
      <c r="K11" s="119">
        <v>9492</v>
      </c>
      <c r="L11" s="119">
        <v>169</v>
      </c>
      <c r="M11" s="121">
        <v>0</v>
      </c>
      <c r="N11" s="121">
        <v>0</v>
      </c>
      <c r="O11" s="121">
        <v>0</v>
      </c>
    </row>
    <row r="12" spans="1:15" s="43" customFormat="1" ht="14.25" customHeight="1">
      <c r="A12" s="283" t="s">
        <v>927</v>
      </c>
      <c r="B12" s="63">
        <v>257246.806969</v>
      </c>
      <c r="C12" s="62">
        <v>76.01746</v>
      </c>
      <c r="D12" s="62">
        <v>951.39168574999997</v>
      </c>
      <c r="E12" s="62">
        <v>167.37019874999999</v>
      </c>
      <c r="F12" s="284">
        <v>0</v>
      </c>
      <c r="G12" s="284">
        <v>0</v>
      </c>
      <c r="H12" s="284">
        <v>0</v>
      </c>
      <c r="I12" s="63">
        <v>816539</v>
      </c>
      <c r="J12" s="62">
        <v>1033</v>
      </c>
      <c r="K12" s="62">
        <v>32910</v>
      </c>
      <c r="L12" s="62">
        <v>5605</v>
      </c>
      <c r="M12" s="285">
        <v>0</v>
      </c>
      <c r="N12" s="285">
        <v>0</v>
      </c>
      <c r="O12" s="285">
        <v>0</v>
      </c>
    </row>
    <row r="13" spans="1:15" s="43" customFormat="1" ht="13.5" customHeight="1">
      <c r="A13" s="283" t="s">
        <v>987</v>
      </c>
      <c r="B13" s="449">
        <v>259365.839228</v>
      </c>
      <c r="C13" s="449">
        <v>148.170231</v>
      </c>
      <c r="D13" s="449">
        <v>981.89531299999999</v>
      </c>
      <c r="E13" s="449">
        <v>111.245431</v>
      </c>
      <c r="F13" s="449">
        <v>0</v>
      </c>
      <c r="G13" s="449">
        <v>0</v>
      </c>
      <c r="H13" s="449">
        <v>0</v>
      </c>
      <c r="I13" s="449">
        <v>868762</v>
      </c>
      <c r="J13" s="450">
        <v>778</v>
      </c>
      <c r="K13" s="450">
        <v>12129</v>
      </c>
      <c r="L13" s="450">
        <v>753</v>
      </c>
      <c r="M13" s="450">
        <v>0</v>
      </c>
      <c r="N13" s="450">
        <v>0</v>
      </c>
      <c r="O13" s="450">
        <v>0</v>
      </c>
    </row>
    <row r="14" spans="1:15" s="43" customFormat="1" ht="13.5" customHeight="1">
      <c r="A14" s="942"/>
      <c r="B14" s="942"/>
      <c r="C14" s="942"/>
      <c r="D14" s="942"/>
      <c r="E14" s="942"/>
      <c r="F14" s="942"/>
      <c r="G14" s="942"/>
      <c r="H14" s="942"/>
      <c r="I14" s="942"/>
    </row>
    <row r="15" spans="1:15" s="43" customFormat="1" ht="13.5" customHeight="1">
      <c r="A15" s="942" t="s">
        <v>984</v>
      </c>
      <c r="B15" s="942"/>
      <c r="C15" s="942"/>
      <c r="D15" s="942"/>
      <c r="E15" s="942"/>
      <c r="F15" s="942"/>
      <c r="G15" s="942"/>
      <c r="H15" s="942"/>
      <c r="I15" s="942"/>
    </row>
    <row r="16" spans="1:15" s="43" customFormat="1" ht="13.5" customHeight="1">
      <c r="A16" s="942" t="s">
        <v>409</v>
      </c>
      <c r="B16" s="942"/>
      <c r="C16" s="942"/>
      <c r="D16" s="942"/>
      <c r="E16" s="942"/>
      <c r="F16" s="942"/>
      <c r="G16" s="942"/>
      <c r="H16" s="942"/>
      <c r="I16" s="942"/>
    </row>
    <row r="17" spans="2:8" s="43" customFormat="1" ht="28.35" customHeight="1"/>
    <row r="20" spans="2:8">
      <c r="B20" s="154"/>
      <c r="C20" s="154"/>
      <c r="D20" s="154"/>
      <c r="E20" s="154"/>
      <c r="F20" s="154"/>
      <c r="G20" s="154"/>
      <c r="H20" s="154"/>
    </row>
  </sheetData>
  <mergeCells count="7">
    <mergeCell ref="A14:I14"/>
    <mergeCell ref="A15:I15"/>
    <mergeCell ref="A16:I16"/>
    <mergeCell ref="A1:I1"/>
    <mergeCell ref="A2:A3"/>
    <mergeCell ref="B2:H2"/>
    <mergeCell ref="I2:O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activeCell="I27" sqref="I27"/>
    </sheetView>
  </sheetViews>
  <sheetFormatPr defaultRowHeight="15"/>
  <cols>
    <col min="1" max="15" width="14.7109375" style="25" bestFit="1" customWidth="1"/>
    <col min="16" max="16" width="4.7109375" style="25" bestFit="1" customWidth="1"/>
    <col min="17" max="16384" width="9.140625" style="25"/>
  </cols>
  <sheetData>
    <row r="1" spans="1:15" ht="18.75" customHeight="1">
      <c r="A1" s="856" t="s">
        <v>30</v>
      </c>
      <c r="B1" s="856"/>
      <c r="C1" s="856"/>
      <c r="D1" s="856"/>
      <c r="E1" s="856"/>
      <c r="F1" s="856"/>
      <c r="G1" s="856"/>
    </row>
    <row r="2" spans="1:15" s="43" customFormat="1" ht="18" customHeight="1">
      <c r="A2" s="865" t="s">
        <v>134</v>
      </c>
      <c r="B2" s="871" t="s">
        <v>617</v>
      </c>
      <c r="C2" s="932"/>
      <c r="D2" s="932"/>
      <c r="E2" s="932"/>
      <c r="F2" s="932"/>
      <c r="G2" s="932"/>
      <c r="H2" s="872"/>
      <c r="I2" s="871" t="s">
        <v>423</v>
      </c>
      <c r="J2" s="932"/>
      <c r="K2" s="932"/>
      <c r="L2" s="932"/>
      <c r="M2" s="932"/>
      <c r="N2" s="932"/>
      <c r="O2" s="872"/>
    </row>
    <row r="3" spans="1:15" s="43" customFormat="1" ht="18" customHeight="1">
      <c r="A3" s="867"/>
      <c r="B3" s="64" t="s">
        <v>416</v>
      </c>
      <c r="C3" s="64" t="s">
        <v>417</v>
      </c>
      <c r="D3" s="64" t="s">
        <v>418</v>
      </c>
      <c r="E3" s="64" t="s">
        <v>419</v>
      </c>
      <c r="F3" s="64" t="s">
        <v>420</v>
      </c>
      <c r="G3" s="64" t="s">
        <v>421</v>
      </c>
      <c r="H3" s="64" t="s">
        <v>422</v>
      </c>
      <c r="I3" s="64" t="s">
        <v>416</v>
      </c>
      <c r="J3" s="64" t="s">
        <v>417</v>
      </c>
      <c r="K3" s="64" t="s">
        <v>418</v>
      </c>
      <c r="L3" s="64" t="s">
        <v>419</v>
      </c>
      <c r="M3" s="64" t="s">
        <v>420</v>
      </c>
      <c r="N3" s="64" t="s">
        <v>421</v>
      </c>
      <c r="O3" s="64" t="s">
        <v>422</v>
      </c>
    </row>
    <row r="4" spans="1:15" s="50" customFormat="1" ht="18" customHeight="1">
      <c r="A4" s="32" t="s">
        <v>95</v>
      </c>
      <c r="B4" s="68">
        <v>10763442.380000001</v>
      </c>
      <c r="C4" s="49">
        <v>423522.37300000002</v>
      </c>
      <c r="D4" s="49">
        <v>802178.82350000006</v>
      </c>
      <c r="E4" s="49">
        <v>102654.8373</v>
      </c>
      <c r="F4" s="34">
        <v>5613.2649860000001</v>
      </c>
      <c r="G4" s="34">
        <v>8457.3952009999994</v>
      </c>
      <c r="H4" s="34">
        <v>108.80217759999999</v>
      </c>
      <c r="I4" s="49">
        <v>9605752</v>
      </c>
      <c r="J4" s="49">
        <v>134620</v>
      </c>
      <c r="K4" s="49">
        <v>186934</v>
      </c>
      <c r="L4" s="34">
        <v>39830</v>
      </c>
      <c r="M4" s="34">
        <v>2192</v>
      </c>
      <c r="N4" s="34">
        <v>1446</v>
      </c>
      <c r="O4" s="34">
        <v>1102</v>
      </c>
    </row>
    <row r="5" spans="1:15" s="50" customFormat="1" ht="18" customHeight="1">
      <c r="A5" s="32" t="s">
        <v>96</v>
      </c>
      <c r="B5" s="68">
        <v>10400604.77</v>
      </c>
      <c r="C5" s="49">
        <v>258555.85</v>
      </c>
      <c r="D5" s="49">
        <v>558302.49</v>
      </c>
      <c r="E5" s="34">
        <v>61433.93</v>
      </c>
      <c r="F5" s="34">
        <v>1751.93</v>
      </c>
      <c r="G5" s="34">
        <v>3294.37</v>
      </c>
      <c r="H5" s="34">
        <v>207.31</v>
      </c>
      <c r="I5" s="49">
        <v>7376396</v>
      </c>
      <c r="J5" s="49">
        <v>125030</v>
      </c>
      <c r="K5" s="49">
        <v>184015</v>
      </c>
      <c r="L5" s="34">
        <v>60810</v>
      </c>
      <c r="M5" s="34">
        <v>3821</v>
      </c>
      <c r="N5" s="34">
        <v>2080</v>
      </c>
      <c r="O5" s="34">
        <v>198</v>
      </c>
    </row>
    <row r="6" spans="1:15" s="43" customFormat="1" ht="18" customHeight="1">
      <c r="A6" s="28" t="s">
        <v>97</v>
      </c>
      <c r="B6" s="46">
        <v>1383612.71</v>
      </c>
      <c r="C6" s="30">
        <v>32540.83</v>
      </c>
      <c r="D6" s="30">
        <v>67927.5</v>
      </c>
      <c r="E6" s="30">
        <v>6142.45</v>
      </c>
      <c r="F6" s="30">
        <v>163.47</v>
      </c>
      <c r="G6" s="30">
        <v>235.71</v>
      </c>
      <c r="H6" s="30">
        <v>15.1</v>
      </c>
      <c r="I6" s="46">
        <v>7446480</v>
      </c>
      <c r="J6" s="46">
        <v>186987</v>
      </c>
      <c r="K6" s="46">
        <v>244221</v>
      </c>
      <c r="L6" s="30">
        <v>20151</v>
      </c>
      <c r="M6" s="30">
        <v>2153</v>
      </c>
      <c r="N6" s="30">
        <v>1311</v>
      </c>
      <c r="O6" s="30">
        <v>208</v>
      </c>
    </row>
    <row r="7" spans="1:15" s="43" customFormat="1" ht="18" customHeight="1">
      <c r="A7" s="28" t="s">
        <v>98</v>
      </c>
      <c r="B7" s="46">
        <v>1008786.89</v>
      </c>
      <c r="C7" s="30">
        <v>29443.61</v>
      </c>
      <c r="D7" s="30">
        <v>61724.12</v>
      </c>
      <c r="E7" s="30">
        <v>4723.72</v>
      </c>
      <c r="F7" s="30">
        <v>242.47</v>
      </c>
      <c r="G7" s="30">
        <v>446.3</v>
      </c>
      <c r="H7" s="30">
        <v>10.46</v>
      </c>
      <c r="I7" s="46">
        <v>6213740</v>
      </c>
      <c r="J7" s="46">
        <v>138533</v>
      </c>
      <c r="K7" s="46">
        <v>172878</v>
      </c>
      <c r="L7" s="30">
        <v>38206</v>
      </c>
      <c r="M7" s="30">
        <v>3624</v>
      </c>
      <c r="N7" s="30">
        <v>2767</v>
      </c>
      <c r="O7" s="30">
        <v>108</v>
      </c>
    </row>
    <row r="8" spans="1:15" s="43" customFormat="1" ht="18" customHeight="1">
      <c r="A8" s="28" t="s">
        <v>99</v>
      </c>
      <c r="B8" s="46">
        <v>1253745.3700000001</v>
      </c>
      <c r="C8" s="30">
        <v>36090.39</v>
      </c>
      <c r="D8" s="30">
        <v>81710.28</v>
      </c>
      <c r="E8" s="30">
        <v>6156.59</v>
      </c>
      <c r="F8" s="30">
        <v>296.81</v>
      </c>
      <c r="G8" s="30">
        <v>667.45</v>
      </c>
      <c r="H8" s="30">
        <v>26.72</v>
      </c>
      <c r="I8" s="46">
        <v>6199898</v>
      </c>
      <c r="J8" s="46">
        <v>125198</v>
      </c>
      <c r="K8" s="46">
        <v>156603</v>
      </c>
      <c r="L8" s="30">
        <v>19603</v>
      </c>
      <c r="M8" s="30">
        <v>1989</v>
      </c>
      <c r="N8" s="30">
        <v>4863</v>
      </c>
      <c r="O8" s="30">
        <v>262</v>
      </c>
    </row>
    <row r="9" spans="1:15" s="43" customFormat="1" ht="18" customHeight="1">
      <c r="A9" s="28" t="s">
        <v>100</v>
      </c>
      <c r="B9" s="46">
        <v>1239099.49</v>
      </c>
      <c r="C9" s="30">
        <v>37353.46</v>
      </c>
      <c r="D9" s="46">
        <v>100553.13</v>
      </c>
      <c r="E9" s="30">
        <v>8764.99</v>
      </c>
      <c r="F9" s="30">
        <v>207.98</v>
      </c>
      <c r="G9" s="30">
        <v>751.97</v>
      </c>
      <c r="H9" s="30">
        <v>37.67</v>
      </c>
      <c r="I9" s="46">
        <v>7313494</v>
      </c>
      <c r="J9" s="46">
        <v>155511</v>
      </c>
      <c r="K9" s="46">
        <v>397882</v>
      </c>
      <c r="L9" s="30">
        <v>30365</v>
      </c>
      <c r="M9" s="30">
        <v>2383</v>
      </c>
      <c r="N9" s="30">
        <v>4661</v>
      </c>
      <c r="O9" s="30">
        <v>236</v>
      </c>
    </row>
    <row r="10" spans="1:15" s="43" customFormat="1" ht="18" customHeight="1">
      <c r="A10" s="219" t="s">
        <v>101</v>
      </c>
      <c r="B10" s="46">
        <v>968240.6</v>
      </c>
      <c r="C10" s="30">
        <v>28934.1</v>
      </c>
      <c r="D10" s="30">
        <v>71187.83</v>
      </c>
      <c r="E10" s="30">
        <v>7947.27</v>
      </c>
      <c r="F10" s="30">
        <v>224.57</v>
      </c>
      <c r="G10" s="30">
        <v>308.79000000000002</v>
      </c>
      <c r="H10" s="30">
        <v>18.89</v>
      </c>
      <c r="I10" s="46">
        <v>7208380</v>
      </c>
      <c r="J10" s="46">
        <v>126320</v>
      </c>
      <c r="K10" s="46">
        <v>254374</v>
      </c>
      <c r="L10" s="30">
        <v>39098</v>
      </c>
      <c r="M10" s="30">
        <v>2275</v>
      </c>
      <c r="N10" s="30">
        <v>2439</v>
      </c>
      <c r="O10" s="30">
        <v>149</v>
      </c>
    </row>
    <row r="11" spans="1:15" s="43" customFormat="1" ht="18" customHeight="1">
      <c r="A11" s="123" t="s">
        <v>102</v>
      </c>
      <c r="B11" s="286">
        <v>1389774.99</v>
      </c>
      <c r="C11" s="30">
        <v>30246</v>
      </c>
      <c r="D11" s="30">
        <v>59932.24</v>
      </c>
      <c r="E11" s="30">
        <v>8715.49</v>
      </c>
      <c r="F11" s="30">
        <v>219.06</v>
      </c>
      <c r="G11" s="30">
        <v>405.63</v>
      </c>
      <c r="H11" s="30">
        <v>22.69</v>
      </c>
      <c r="I11" s="46">
        <v>6469819</v>
      </c>
      <c r="J11" s="46">
        <v>131383</v>
      </c>
      <c r="K11" s="46">
        <v>251986</v>
      </c>
      <c r="L11" s="30">
        <v>51357</v>
      </c>
      <c r="M11" s="30">
        <v>5600</v>
      </c>
      <c r="N11" s="30">
        <v>5588</v>
      </c>
      <c r="O11" s="30">
        <v>1215</v>
      </c>
    </row>
    <row r="12" spans="1:15" s="43" customFormat="1" ht="14.25" customHeight="1">
      <c r="A12" s="240" t="s">
        <v>927</v>
      </c>
      <c r="B12" s="451">
        <v>1636348.85</v>
      </c>
      <c r="C12" s="119">
        <v>30540.92</v>
      </c>
      <c r="D12" s="119">
        <v>59910.14</v>
      </c>
      <c r="E12" s="119">
        <v>10024.08</v>
      </c>
      <c r="F12" s="119">
        <v>198.51</v>
      </c>
      <c r="G12" s="119">
        <v>207.29</v>
      </c>
      <c r="H12" s="119">
        <v>47.5</v>
      </c>
      <c r="I12" s="120">
        <v>8038519</v>
      </c>
      <c r="J12" s="120">
        <v>120560</v>
      </c>
      <c r="K12" s="120">
        <v>293964</v>
      </c>
      <c r="L12" s="119">
        <v>59093</v>
      </c>
      <c r="M12" s="119">
        <v>3370</v>
      </c>
      <c r="N12" s="119">
        <v>1266</v>
      </c>
      <c r="O12" s="119">
        <v>579</v>
      </c>
    </row>
    <row r="13" spans="1:15" s="43" customFormat="1" ht="14.25" customHeight="1">
      <c r="A13" s="123" t="s">
        <v>987</v>
      </c>
      <c r="B13" s="63">
        <v>1520995.86</v>
      </c>
      <c r="C13" s="62">
        <v>33406.53</v>
      </c>
      <c r="D13" s="62">
        <v>55357.26</v>
      </c>
      <c r="E13" s="62">
        <v>8959.36</v>
      </c>
      <c r="F13" s="62">
        <v>199.08</v>
      </c>
      <c r="G13" s="62">
        <v>271.24</v>
      </c>
      <c r="H13" s="62">
        <v>28.28</v>
      </c>
      <c r="I13" s="63">
        <v>7376396</v>
      </c>
      <c r="J13" s="63">
        <v>125030</v>
      </c>
      <c r="K13" s="63">
        <v>184015</v>
      </c>
      <c r="L13" s="62">
        <v>60810</v>
      </c>
      <c r="M13" s="62">
        <v>3821</v>
      </c>
      <c r="N13" s="62">
        <v>2080</v>
      </c>
      <c r="O13" s="62">
        <v>198</v>
      </c>
    </row>
    <row r="14" spans="1:15" s="43" customFormat="1" ht="13.5" customHeight="1">
      <c r="A14" s="863"/>
      <c r="B14" s="863"/>
      <c r="C14" s="863"/>
      <c r="D14" s="863"/>
      <c r="E14" s="863"/>
      <c r="F14" s="863"/>
      <c r="G14" s="863"/>
      <c r="H14" s="863"/>
      <c r="I14" s="863"/>
    </row>
    <row r="15" spans="1:15" s="43" customFormat="1" ht="13.5" customHeight="1">
      <c r="A15" s="863" t="s">
        <v>984</v>
      </c>
      <c r="B15" s="863"/>
      <c r="C15" s="863"/>
      <c r="D15" s="863"/>
      <c r="E15" s="863"/>
      <c r="F15" s="863"/>
      <c r="G15" s="863"/>
      <c r="H15" s="863"/>
      <c r="I15" s="863"/>
    </row>
    <row r="16" spans="1:15" s="43" customFormat="1" ht="13.5" customHeight="1">
      <c r="A16" s="863" t="s">
        <v>211</v>
      </c>
      <c r="B16" s="863"/>
      <c r="C16" s="863"/>
      <c r="D16" s="863"/>
      <c r="E16" s="863"/>
      <c r="F16" s="863"/>
      <c r="G16" s="863"/>
      <c r="H16" s="863"/>
      <c r="I16" s="863"/>
    </row>
    <row r="17" spans="2:8" s="43" customFormat="1" ht="24.6" customHeight="1"/>
    <row r="18" spans="2:8">
      <c r="B18" s="154"/>
      <c r="C18" s="154"/>
      <c r="D18" s="154"/>
      <c r="E18" s="154"/>
      <c r="F18" s="154"/>
      <c r="G18" s="154"/>
      <c r="H18" s="154"/>
    </row>
  </sheetData>
  <mergeCells count="7">
    <mergeCell ref="A16:I16"/>
    <mergeCell ref="A15:I15"/>
    <mergeCell ref="A1:G1"/>
    <mergeCell ref="A2:A3"/>
    <mergeCell ref="B2:H2"/>
    <mergeCell ref="I2:O2"/>
    <mergeCell ref="A14:I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3" sqref="F23"/>
    </sheetView>
  </sheetViews>
  <sheetFormatPr defaultRowHeight="15"/>
  <cols>
    <col min="1" max="9" width="14.7109375" style="25" bestFit="1" customWidth="1"/>
    <col min="10" max="10" width="5" style="25" bestFit="1" customWidth="1"/>
    <col min="11" max="16384" width="9.140625" style="25"/>
  </cols>
  <sheetData>
    <row r="1" spans="1:9" ht="18.75" customHeight="1">
      <c r="A1" s="856" t="s">
        <v>424</v>
      </c>
      <c r="B1" s="856"/>
      <c r="C1" s="856"/>
      <c r="D1" s="856"/>
      <c r="E1" s="856"/>
      <c r="F1" s="856"/>
      <c r="G1" s="856"/>
    </row>
    <row r="2" spans="1:9" s="43" customFormat="1" ht="27" customHeight="1">
      <c r="A2" s="865" t="s">
        <v>134</v>
      </c>
      <c r="B2" s="871" t="s">
        <v>174</v>
      </c>
      <c r="C2" s="932"/>
      <c r="D2" s="932"/>
      <c r="E2" s="872"/>
      <c r="F2" s="991" t="s">
        <v>425</v>
      </c>
      <c r="G2" s="992"/>
      <c r="H2" s="992"/>
      <c r="I2" s="993"/>
    </row>
    <row r="3" spans="1:9" s="43" customFormat="1" ht="18" customHeight="1">
      <c r="A3" s="867"/>
      <c r="B3" s="64" t="s">
        <v>416</v>
      </c>
      <c r="C3" s="64" t="s">
        <v>417</v>
      </c>
      <c r="D3" s="64" t="s">
        <v>418</v>
      </c>
      <c r="E3" s="64" t="s">
        <v>419</v>
      </c>
      <c r="F3" s="64" t="s">
        <v>416</v>
      </c>
      <c r="G3" s="64" t="s">
        <v>417</v>
      </c>
      <c r="H3" s="64" t="s">
        <v>418</v>
      </c>
      <c r="I3" s="64" t="s">
        <v>419</v>
      </c>
    </row>
    <row r="4" spans="1:9" s="50" customFormat="1" ht="18" customHeight="1">
      <c r="A4" s="32" t="s">
        <v>95</v>
      </c>
      <c r="B4" s="34">
        <v>95917.563800000004</v>
      </c>
      <c r="C4" s="34">
        <v>510.36866930000002</v>
      </c>
      <c r="D4" s="34">
        <v>1958.8321100000001</v>
      </c>
      <c r="E4" s="34">
        <v>7.9315542499999996</v>
      </c>
      <c r="F4" s="34">
        <v>70966</v>
      </c>
      <c r="G4" s="34">
        <v>111</v>
      </c>
      <c r="H4" s="34">
        <v>270</v>
      </c>
      <c r="I4" s="34">
        <v>100</v>
      </c>
    </row>
    <row r="5" spans="1:9" s="50" customFormat="1" ht="18" customHeight="1">
      <c r="A5" s="32" t="s">
        <v>96</v>
      </c>
      <c r="B5" s="34">
        <v>59225.917540000002</v>
      </c>
      <c r="C5" s="34">
        <v>49.027185000000003</v>
      </c>
      <c r="D5" s="34">
        <v>2367.706952</v>
      </c>
      <c r="E5" s="34">
        <v>168.93311180000001</v>
      </c>
      <c r="F5" s="34">
        <v>41802</v>
      </c>
      <c r="G5" s="34">
        <v>140</v>
      </c>
      <c r="H5" s="34">
        <v>3430</v>
      </c>
      <c r="I5" s="34">
        <v>0</v>
      </c>
    </row>
    <row r="6" spans="1:9" s="43" customFormat="1" ht="18" customHeight="1">
      <c r="A6" s="28" t="s">
        <v>97</v>
      </c>
      <c r="B6" s="30">
        <v>9570.2027400000006</v>
      </c>
      <c r="C6" s="30">
        <v>8.6242909999999995</v>
      </c>
      <c r="D6" s="30">
        <v>44.104617500000003</v>
      </c>
      <c r="E6" s="30">
        <v>2.70398725</v>
      </c>
      <c r="F6" s="30">
        <v>72722</v>
      </c>
      <c r="G6" s="30">
        <v>155</v>
      </c>
      <c r="H6" s="30">
        <v>156</v>
      </c>
      <c r="I6" s="30">
        <v>10</v>
      </c>
    </row>
    <row r="7" spans="1:9" s="43" customFormat="1" ht="18" customHeight="1">
      <c r="A7" s="28" t="s">
        <v>98</v>
      </c>
      <c r="B7" s="30">
        <v>12589.449265499999</v>
      </c>
      <c r="C7" s="30">
        <v>6.4888320000000004</v>
      </c>
      <c r="D7" s="30">
        <v>11.5104285</v>
      </c>
      <c r="E7" s="30">
        <v>6.769E-2</v>
      </c>
      <c r="F7" s="46">
        <v>115016</v>
      </c>
      <c r="G7" s="30">
        <v>48</v>
      </c>
      <c r="H7" s="30">
        <v>325</v>
      </c>
      <c r="I7" s="30">
        <v>0</v>
      </c>
    </row>
    <row r="8" spans="1:9" s="43" customFormat="1" ht="18" customHeight="1">
      <c r="A8" s="28" t="s">
        <v>99</v>
      </c>
      <c r="B8" s="30">
        <v>14299.30021125</v>
      </c>
      <c r="C8" s="30">
        <v>5.9010512500000001</v>
      </c>
      <c r="D8" s="30">
        <v>159.3773085</v>
      </c>
      <c r="E8" s="30">
        <v>0</v>
      </c>
      <c r="F8" s="30">
        <v>24714</v>
      </c>
      <c r="G8" s="30">
        <v>136</v>
      </c>
      <c r="H8" s="30">
        <v>393</v>
      </c>
      <c r="I8" s="30">
        <v>0</v>
      </c>
    </row>
    <row r="9" spans="1:9" s="43" customFormat="1" ht="18" customHeight="1">
      <c r="A9" s="28" t="s">
        <v>100</v>
      </c>
      <c r="B9" s="30">
        <v>5794.6480462500003</v>
      </c>
      <c r="C9" s="30">
        <v>4.8976822499999999</v>
      </c>
      <c r="D9" s="30">
        <v>591.60041024999998</v>
      </c>
      <c r="E9" s="30">
        <v>0</v>
      </c>
      <c r="F9" s="30">
        <v>18214</v>
      </c>
      <c r="G9" s="30">
        <v>177</v>
      </c>
      <c r="H9" s="30">
        <v>49500</v>
      </c>
      <c r="I9" s="30">
        <v>0</v>
      </c>
    </row>
    <row r="10" spans="1:9" s="43" customFormat="1" ht="18" customHeight="1">
      <c r="A10" s="28" t="s">
        <v>101</v>
      </c>
      <c r="B10" s="30">
        <v>4825.9174652499996</v>
      </c>
      <c r="C10" s="30">
        <v>5.3239735000000001</v>
      </c>
      <c r="D10" s="30">
        <v>555.57188199999996</v>
      </c>
      <c r="E10" s="30">
        <v>7.7254589999999999</v>
      </c>
      <c r="F10" s="30">
        <v>19057</v>
      </c>
      <c r="G10" s="30">
        <v>268</v>
      </c>
      <c r="H10" s="30">
        <v>2265</v>
      </c>
      <c r="I10" s="30">
        <v>0</v>
      </c>
    </row>
    <row r="11" spans="1:9" s="43" customFormat="1" ht="18" customHeight="1">
      <c r="A11" s="219" t="s">
        <v>102</v>
      </c>
      <c r="B11" s="119">
        <v>4483.4567189999998</v>
      </c>
      <c r="C11" s="119">
        <v>6.4670670000000001</v>
      </c>
      <c r="D11" s="119">
        <v>128.47187099999999</v>
      </c>
      <c r="E11" s="119">
        <v>0</v>
      </c>
      <c r="F11" s="119">
        <v>19474</v>
      </c>
      <c r="G11" s="119">
        <v>245</v>
      </c>
      <c r="H11" s="119">
        <v>9059</v>
      </c>
      <c r="I11" s="119">
        <v>0</v>
      </c>
    </row>
    <row r="12" spans="1:9" s="43" customFormat="1" ht="18" customHeight="1">
      <c r="A12" s="123" t="s">
        <v>927</v>
      </c>
      <c r="B12" s="62">
        <v>3806.2227459999999</v>
      </c>
      <c r="C12" s="62">
        <v>2.4720770000000001</v>
      </c>
      <c r="D12" s="62">
        <v>515.92247029999999</v>
      </c>
      <c r="E12" s="62">
        <v>107.551473</v>
      </c>
      <c r="F12" s="62">
        <v>65832</v>
      </c>
      <c r="G12" s="62">
        <v>14316</v>
      </c>
      <c r="H12" s="62">
        <v>6440</v>
      </c>
      <c r="I12" s="62">
        <v>0</v>
      </c>
    </row>
    <row r="13" spans="1:9" s="43" customFormat="1" ht="15.75" customHeight="1">
      <c r="A13" s="123" t="s">
        <v>987</v>
      </c>
      <c r="B13" s="62">
        <v>3856.7203460000001</v>
      </c>
      <c r="C13" s="62">
        <v>8.8522110000000005</v>
      </c>
      <c r="D13" s="62">
        <v>361.14796430000001</v>
      </c>
      <c r="E13" s="62">
        <v>50.884502500000004</v>
      </c>
      <c r="F13" s="62">
        <v>41802</v>
      </c>
      <c r="G13" s="62">
        <v>140</v>
      </c>
      <c r="H13" s="62">
        <v>3430</v>
      </c>
      <c r="I13" s="62">
        <v>0</v>
      </c>
    </row>
    <row r="14" spans="1:9" s="43" customFormat="1" ht="15" customHeight="1">
      <c r="A14" s="863"/>
      <c r="B14" s="863"/>
      <c r="C14" s="863"/>
      <c r="D14" s="863"/>
      <c r="E14" s="863"/>
      <c r="F14" s="863"/>
      <c r="G14" s="863"/>
      <c r="H14" s="863"/>
      <c r="I14" s="863"/>
    </row>
    <row r="15" spans="1:9" s="43" customFormat="1" ht="15" customHeight="1">
      <c r="A15" s="863" t="s">
        <v>984</v>
      </c>
      <c r="B15" s="863"/>
      <c r="C15" s="863"/>
      <c r="D15" s="863"/>
      <c r="E15" s="863"/>
      <c r="F15" s="863"/>
      <c r="G15" s="863"/>
      <c r="H15" s="863"/>
      <c r="I15" s="863"/>
    </row>
    <row r="16" spans="1:9" s="43" customFormat="1" ht="15" customHeight="1">
      <c r="A16" s="863" t="s">
        <v>179</v>
      </c>
      <c r="B16" s="863"/>
      <c r="C16" s="863"/>
      <c r="D16" s="863"/>
      <c r="E16" s="863"/>
      <c r="F16" s="863"/>
      <c r="G16" s="863"/>
      <c r="H16" s="863"/>
      <c r="I16" s="863"/>
    </row>
    <row r="17" spans="2:5" s="43" customFormat="1" ht="24.6" customHeight="1"/>
    <row r="19" spans="2:5">
      <c r="B19" s="66"/>
      <c r="C19" s="66"/>
      <c r="D19" s="66"/>
      <c r="E19" s="66"/>
    </row>
  </sheetData>
  <mergeCells count="7">
    <mergeCell ref="A15:I15"/>
    <mergeCell ref="A16:I16"/>
    <mergeCell ref="A1:G1"/>
    <mergeCell ref="A2:A3"/>
    <mergeCell ref="B2:E2"/>
    <mergeCell ref="F2:I2"/>
    <mergeCell ref="A14:I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G23" sqref="G23"/>
    </sheetView>
  </sheetViews>
  <sheetFormatPr defaultRowHeight="15"/>
  <cols>
    <col min="1" max="9" width="12.140625" style="25" bestFit="1" customWidth="1"/>
    <col min="10" max="10" width="22.42578125" style="25" bestFit="1" customWidth="1"/>
    <col min="11" max="11" width="4.7109375" style="25" bestFit="1" customWidth="1"/>
    <col min="12" max="16384" width="9.140625" style="25"/>
  </cols>
  <sheetData>
    <row r="1" spans="1:10" ht="13.5" customHeight="1">
      <c r="A1" s="856" t="s">
        <v>618</v>
      </c>
      <c r="B1" s="856"/>
      <c r="C1" s="856"/>
      <c r="D1" s="856"/>
      <c r="E1" s="856"/>
      <c r="F1" s="856"/>
      <c r="G1" s="856"/>
      <c r="H1" s="856"/>
      <c r="I1" s="856"/>
      <c r="J1" s="856"/>
    </row>
    <row r="2" spans="1:10" s="43" customFormat="1" ht="19.5" customHeight="1">
      <c r="A2" s="865" t="s">
        <v>134</v>
      </c>
      <c r="B2" s="871" t="s">
        <v>404</v>
      </c>
      <c r="C2" s="932"/>
      <c r="D2" s="932"/>
      <c r="E2" s="872"/>
      <c r="F2" s="871" t="s">
        <v>411</v>
      </c>
      <c r="G2" s="932"/>
      <c r="H2" s="932"/>
      <c r="I2" s="872"/>
    </row>
    <row r="3" spans="1:10" s="43" customFormat="1" ht="15" customHeight="1">
      <c r="A3" s="867"/>
      <c r="B3" s="64" t="s">
        <v>426</v>
      </c>
      <c r="C3" s="64" t="s">
        <v>619</v>
      </c>
      <c r="D3" s="64" t="s">
        <v>620</v>
      </c>
      <c r="E3" s="64" t="s">
        <v>427</v>
      </c>
      <c r="F3" s="64" t="s">
        <v>426</v>
      </c>
      <c r="G3" s="64" t="s">
        <v>619</v>
      </c>
      <c r="H3" s="64" t="s">
        <v>620</v>
      </c>
      <c r="I3" s="64" t="s">
        <v>427</v>
      </c>
    </row>
    <row r="4" spans="1:10" s="50" customFormat="1" ht="17.25" customHeight="1">
      <c r="A4" s="32" t="s">
        <v>95</v>
      </c>
      <c r="B4" s="49">
        <v>1472403.9683000001</v>
      </c>
      <c r="C4" s="49">
        <v>333699.70059999998</v>
      </c>
      <c r="D4" s="34">
        <v>12648.0532</v>
      </c>
      <c r="E4" s="34">
        <v>10402.838299999999</v>
      </c>
      <c r="F4" s="49">
        <v>1855960.5242000001</v>
      </c>
      <c r="G4" s="49">
        <v>371111.32260000001</v>
      </c>
      <c r="H4" s="34">
        <v>27.162199999999999</v>
      </c>
      <c r="I4" s="34">
        <v>0</v>
      </c>
    </row>
    <row r="5" spans="1:10" s="50" customFormat="1" ht="17.25" customHeight="1">
      <c r="A5" s="32" t="s">
        <v>96</v>
      </c>
      <c r="B5" s="49">
        <v>1178706.9014000001</v>
      </c>
      <c r="C5" s="49">
        <v>189997.38630000001</v>
      </c>
      <c r="D5" s="34">
        <v>28520.725299999998</v>
      </c>
      <c r="E5" s="34">
        <v>5113.3348999999998</v>
      </c>
      <c r="F5" s="49">
        <v>1415572.9051000001</v>
      </c>
      <c r="G5" s="49">
        <v>187227.5276</v>
      </c>
      <c r="H5" s="34">
        <v>28522.546200000001</v>
      </c>
      <c r="I5" s="34">
        <v>0</v>
      </c>
    </row>
    <row r="6" spans="1:10" s="43" customFormat="1" ht="17.25" customHeight="1">
      <c r="A6" s="28" t="s">
        <v>97</v>
      </c>
      <c r="B6" s="46">
        <v>152931.55300000001</v>
      </c>
      <c r="C6" s="30">
        <v>18315.182799999999</v>
      </c>
      <c r="D6" s="30">
        <v>862.70920000000001</v>
      </c>
      <c r="E6" s="30">
        <v>4357.5147999999999</v>
      </c>
      <c r="F6" s="46">
        <v>132970.0705</v>
      </c>
      <c r="G6" s="30">
        <v>24350.009600000001</v>
      </c>
      <c r="H6" s="30">
        <v>0</v>
      </c>
      <c r="I6" s="30">
        <v>0</v>
      </c>
    </row>
    <row r="7" spans="1:10" s="43" customFormat="1" ht="17.25" customHeight="1">
      <c r="A7" s="28" t="s">
        <v>98</v>
      </c>
      <c r="B7" s="30">
        <v>87281.746299999999</v>
      </c>
      <c r="C7" s="30">
        <v>15070.288699999999</v>
      </c>
      <c r="D7" s="30">
        <v>21351.003799999999</v>
      </c>
      <c r="E7" s="30">
        <v>590.1662</v>
      </c>
      <c r="F7" s="46">
        <v>139059.51550000001</v>
      </c>
      <c r="G7" s="30">
        <v>17661.910899999999</v>
      </c>
      <c r="H7" s="30">
        <v>28522.546200000001</v>
      </c>
      <c r="I7" s="30">
        <v>0</v>
      </c>
    </row>
    <row r="8" spans="1:10" s="43" customFormat="1" ht="17.25" customHeight="1">
      <c r="A8" s="28" t="s">
        <v>99</v>
      </c>
      <c r="B8" s="46">
        <v>139175.2464</v>
      </c>
      <c r="C8" s="30">
        <v>17255.104500000001</v>
      </c>
      <c r="D8" s="30">
        <v>2932.1696999999999</v>
      </c>
      <c r="E8" s="30">
        <v>31.5809</v>
      </c>
      <c r="F8" s="46">
        <v>204219.5007</v>
      </c>
      <c r="G8" s="30">
        <v>21937.318899999998</v>
      </c>
      <c r="H8" s="30">
        <v>0</v>
      </c>
      <c r="I8" s="30">
        <v>0</v>
      </c>
    </row>
    <row r="9" spans="1:10" s="43" customFormat="1" ht="17.25" customHeight="1">
      <c r="A9" s="28" t="s">
        <v>100</v>
      </c>
      <c r="B9" s="46">
        <v>142730.7635</v>
      </c>
      <c r="C9" s="30">
        <v>18228.3305</v>
      </c>
      <c r="D9" s="30">
        <v>927.37199999999996</v>
      </c>
      <c r="E9" s="30">
        <v>22.113800000000001</v>
      </c>
      <c r="F9" s="46">
        <v>198031.99400000001</v>
      </c>
      <c r="G9" s="30">
        <v>33049.655400000003</v>
      </c>
      <c r="H9" s="30">
        <v>0</v>
      </c>
      <c r="I9" s="30">
        <v>0</v>
      </c>
    </row>
    <row r="10" spans="1:10" s="43" customFormat="1" ht="17.25" customHeight="1">
      <c r="A10" s="28" t="s">
        <v>101</v>
      </c>
      <c r="B10" s="46">
        <v>130912.6563</v>
      </c>
      <c r="C10" s="30">
        <v>21832.705900000001</v>
      </c>
      <c r="D10" s="30">
        <v>338.35680000000002</v>
      </c>
      <c r="E10" s="30">
        <v>12.678800000000001</v>
      </c>
      <c r="F10" s="46">
        <v>198237.86540000001</v>
      </c>
      <c r="G10" s="30">
        <v>19878.872800000001</v>
      </c>
      <c r="H10" s="30">
        <v>0</v>
      </c>
      <c r="I10" s="30">
        <v>0</v>
      </c>
    </row>
    <row r="11" spans="1:10" s="43" customFormat="1" ht="17.25" customHeight="1">
      <c r="A11" s="28" t="s">
        <v>102</v>
      </c>
      <c r="B11" s="46">
        <v>165830.84890000001</v>
      </c>
      <c r="C11" s="30">
        <v>24534.5422</v>
      </c>
      <c r="D11" s="30">
        <v>576.36130000000003</v>
      </c>
      <c r="E11" s="30">
        <v>5.6177999999999999</v>
      </c>
      <c r="F11" s="46">
        <v>201329.0251</v>
      </c>
      <c r="G11" s="30">
        <v>24127.474900000001</v>
      </c>
      <c r="H11" s="30">
        <v>0</v>
      </c>
      <c r="I11" s="30">
        <v>0</v>
      </c>
    </row>
    <row r="12" spans="1:10" s="43" customFormat="1" ht="15" customHeight="1">
      <c r="A12" s="219" t="s">
        <v>927</v>
      </c>
      <c r="B12" s="120">
        <v>178767.2562</v>
      </c>
      <c r="C12" s="119">
        <v>36233.271200000003</v>
      </c>
      <c r="D12" s="119">
        <v>962.49159999999995</v>
      </c>
      <c r="E12" s="119">
        <v>86.108999999999995</v>
      </c>
      <c r="F12" s="120">
        <v>157403.69399999999</v>
      </c>
      <c r="G12" s="119">
        <v>24406.162899999999</v>
      </c>
      <c r="H12" s="120">
        <v>0</v>
      </c>
      <c r="I12" s="120">
        <v>0</v>
      </c>
    </row>
    <row r="13" spans="1:10" s="43" customFormat="1" ht="15" customHeight="1">
      <c r="A13" s="123" t="s">
        <v>987</v>
      </c>
      <c r="B13" s="63">
        <v>181076.8308</v>
      </c>
      <c r="C13" s="62">
        <v>38527.960500000001</v>
      </c>
      <c r="D13" s="62">
        <v>570.26089999999999</v>
      </c>
      <c r="E13" s="62">
        <v>7.5536000000000003</v>
      </c>
      <c r="F13" s="63">
        <v>184321.23989999999</v>
      </c>
      <c r="G13" s="62">
        <v>21816.122200000002</v>
      </c>
      <c r="H13" s="63">
        <v>0</v>
      </c>
      <c r="I13" s="63">
        <v>0</v>
      </c>
    </row>
    <row r="14" spans="1:10" s="43" customFormat="1" ht="13.5" customHeight="1">
      <c r="A14" s="942" t="s">
        <v>984</v>
      </c>
      <c r="B14" s="942"/>
      <c r="C14" s="942"/>
      <c r="D14" s="942"/>
      <c r="E14" s="942"/>
      <c r="F14" s="942"/>
      <c r="G14" s="942"/>
      <c r="H14" s="942"/>
      <c r="I14" s="942"/>
    </row>
    <row r="15" spans="1:10" s="43" customFormat="1" ht="28.35" customHeight="1">
      <c r="A15" s="942" t="s">
        <v>409</v>
      </c>
      <c r="B15" s="942"/>
      <c r="C15" s="942"/>
      <c r="D15" s="942"/>
      <c r="E15" s="942"/>
      <c r="F15" s="942"/>
      <c r="G15" s="942"/>
      <c r="H15" s="942"/>
      <c r="I15" s="942"/>
    </row>
    <row r="16" spans="1:10">
      <c r="A16" s="43"/>
      <c r="B16" s="43"/>
      <c r="C16" s="43"/>
      <c r="D16" s="43"/>
      <c r="E16" s="43"/>
      <c r="F16" s="43"/>
      <c r="G16" s="43"/>
      <c r="H16" s="43"/>
      <c r="I16" s="43"/>
    </row>
    <row r="18" spans="2:9">
      <c r="B18" s="154"/>
      <c r="C18" s="154"/>
      <c r="D18" s="154"/>
      <c r="E18" s="154"/>
      <c r="F18" s="154"/>
      <c r="G18" s="154"/>
      <c r="H18" s="154"/>
      <c r="I18" s="154"/>
    </row>
  </sheetData>
  <mergeCells count="6">
    <mergeCell ref="A15:I15"/>
    <mergeCell ref="A1:J1"/>
    <mergeCell ref="A2:A3"/>
    <mergeCell ref="B2:E2"/>
    <mergeCell ref="F2:I2"/>
    <mergeCell ref="A14:I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K23" sqref="K23"/>
    </sheetView>
  </sheetViews>
  <sheetFormatPr defaultRowHeight="15"/>
  <cols>
    <col min="1" max="1" width="14.7109375" style="25" bestFit="1" customWidth="1"/>
    <col min="2" max="2" width="11.5703125" style="25" bestFit="1" customWidth="1"/>
    <col min="3" max="3" width="12.140625" style="25" bestFit="1" customWidth="1"/>
    <col min="4" max="4" width="12" style="25" bestFit="1" customWidth="1"/>
    <col min="5" max="5" width="12.140625" style="25" bestFit="1" customWidth="1"/>
    <col min="6" max="6" width="11.28515625" style="25" bestFit="1" customWidth="1"/>
    <col min="7" max="7" width="12.140625" style="25" bestFit="1" customWidth="1"/>
    <col min="8" max="8" width="9" style="25" bestFit="1" customWidth="1"/>
    <col min="9" max="9" width="11.7109375" style="25" bestFit="1" customWidth="1"/>
    <col min="10" max="10" width="4.7109375" style="25" bestFit="1" customWidth="1"/>
    <col min="11" max="16384" width="9.140625" style="25"/>
  </cols>
  <sheetData>
    <row r="1" spans="1:9" ht="13.5" customHeight="1">
      <c r="A1" s="864" t="s">
        <v>928</v>
      </c>
      <c r="B1" s="864"/>
      <c r="C1" s="864"/>
      <c r="D1" s="864"/>
      <c r="E1" s="864"/>
      <c r="F1" s="864"/>
      <c r="G1" s="864"/>
      <c r="H1" s="864"/>
      <c r="I1" s="864"/>
    </row>
    <row r="2" spans="1:9" s="43" customFormat="1" ht="20.25" customHeight="1">
      <c r="A2" s="865" t="s">
        <v>87</v>
      </c>
      <c r="B2" s="868" t="s">
        <v>88</v>
      </c>
      <c r="C2" s="869"/>
      <c r="D2" s="869"/>
      <c r="E2" s="869"/>
      <c r="F2" s="869"/>
      <c r="G2" s="869"/>
      <c r="H2" s="869"/>
      <c r="I2" s="870"/>
    </row>
    <row r="3" spans="1:9" s="43" customFormat="1" ht="18" customHeight="1">
      <c r="A3" s="866"/>
      <c r="B3" s="868" t="s">
        <v>89</v>
      </c>
      <c r="C3" s="869"/>
      <c r="D3" s="869"/>
      <c r="E3" s="869"/>
      <c r="F3" s="869"/>
      <c r="G3" s="870"/>
      <c r="H3" s="871" t="s">
        <v>90</v>
      </c>
      <c r="I3" s="872"/>
    </row>
    <row r="4" spans="1:9" s="43" customFormat="1" ht="26.25" customHeight="1">
      <c r="A4" s="866"/>
      <c r="B4" s="873" t="s">
        <v>91</v>
      </c>
      <c r="C4" s="874"/>
      <c r="D4" s="873" t="s">
        <v>92</v>
      </c>
      <c r="E4" s="874"/>
      <c r="F4" s="873" t="s">
        <v>93</v>
      </c>
      <c r="G4" s="874"/>
      <c r="H4" s="875" t="s">
        <v>94</v>
      </c>
      <c r="I4" s="875" t="s">
        <v>915</v>
      </c>
    </row>
    <row r="5" spans="1:9" s="43" customFormat="1" ht="27.75" customHeight="1">
      <c r="A5" s="867"/>
      <c r="B5" s="27" t="s">
        <v>94</v>
      </c>
      <c r="C5" s="27" t="s">
        <v>915</v>
      </c>
      <c r="D5" s="27" t="s">
        <v>94</v>
      </c>
      <c r="E5" s="27" t="s">
        <v>915</v>
      </c>
      <c r="F5" s="27" t="s">
        <v>94</v>
      </c>
      <c r="G5" s="27" t="s">
        <v>630</v>
      </c>
      <c r="H5" s="876"/>
      <c r="I5" s="876"/>
    </row>
    <row r="6" spans="1:9" s="50" customFormat="1" ht="18" customHeight="1">
      <c r="A6" s="32" t="s">
        <v>95</v>
      </c>
      <c r="B6" s="35">
        <v>35</v>
      </c>
      <c r="C6" s="34">
        <v>9160.09</v>
      </c>
      <c r="D6" s="35">
        <v>3</v>
      </c>
      <c r="E6" s="34">
        <v>373.53</v>
      </c>
      <c r="F6" s="35">
        <v>9</v>
      </c>
      <c r="G6" s="34">
        <v>286.77999999999997</v>
      </c>
      <c r="H6" s="35">
        <v>47</v>
      </c>
      <c r="I6" s="39">
        <v>9380.3700000000008</v>
      </c>
    </row>
    <row r="7" spans="1:9" s="50" customFormat="1" ht="18" customHeight="1">
      <c r="A7" s="32" t="s">
        <v>96</v>
      </c>
      <c r="B7" s="35">
        <f>SUM(B8:B15)</f>
        <v>44</v>
      </c>
      <c r="C7" s="34">
        <f t="shared" ref="C7:I7" si="0">SUM(C8:C15)</f>
        <v>15287.65</v>
      </c>
      <c r="D7" s="34">
        <f t="shared" si="0"/>
        <v>1</v>
      </c>
      <c r="E7" s="34">
        <f t="shared" si="0"/>
        <v>5948.01</v>
      </c>
      <c r="F7" s="34">
        <f t="shared" si="0"/>
        <v>1</v>
      </c>
      <c r="G7" s="34">
        <f t="shared" si="0"/>
        <v>0.78</v>
      </c>
      <c r="H7" s="34">
        <f t="shared" si="0"/>
        <v>45</v>
      </c>
      <c r="I7" s="34">
        <f t="shared" si="0"/>
        <v>21236.440000000002</v>
      </c>
    </row>
    <row r="8" spans="1:9" s="43" customFormat="1" ht="18" customHeight="1">
      <c r="A8" s="28" t="s">
        <v>97</v>
      </c>
      <c r="B8" s="31">
        <v>5</v>
      </c>
      <c r="C8" s="30">
        <v>26.85</v>
      </c>
      <c r="D8" s="31">
        <v>1</v>
      </c>
      <c r="E8" s="30">
        <v>5948.01</v>
      </c>
      <c r="F8" s="31">
        <v>0</v>
      </c>
      <c r="G8" s="30">
        <v>0</v>
      </c>
      <c r="H8" s="31">
        <v>6</v>
      </c>
      <c r="I8" s="37">
        <v>5974.86</v>
      </c>
    </row>
    <row r="9" spans="1:9" s="43" customFormat="1" ht="18" customHeight="1">
      <c r="A9" s="28" t="s">
        <v>98</v>
      </c>
      <c r="B9" s="31">
        <v>4</v>
      </c>
      <c r="C9" s="30">
        <v>1400.44</v>
      </c>
      <c r="D9" s="31">
        <v>0</v>
      </c>
      <c r="E9" s="30">
        <v>0</v>
      </c>
      <c r="F9" s="31">
        <v>0</v>
      </c>
      <c r="G9" s="30">
        <v>0</v>
      </c>
      <c r="H9" s="31">
        <v>3</v>
      </c>
      <c r="I9" s="37">
        <v>1400.44</v>
      </c>
    </row>
    <row r="10" spans="1:9" s="43" customFormat="1" ht="18" customHeight="1">
      <c r="A10" s="28" t="s">
        <v>99</v>
      </c>
      <c r="B10" s="31">
        <v>6</v>
      </c>
      <c r="C10" s="30">
        <v>81.680000000000007</v>
      </c>
      <c r="D10" s="31">
        <v>0</v>
      </c>
      <c r="E10" s="30">
        <v>0</v>
      </c>
      <c r="F10" s="31">
        <v>0</v>
      </c>
      <c r="G10" s="30">
        <v>0</v>
      </c>
      <c r="H10" s="31">
        <v>6</v>
      </c>
      <c r="I10" s="37">
        <v>81.680000000000007</v>
      </c>
    </row>
    <row r="11" spans="1:9" s="43" customFormat="1" ht="18" customHeight="1">
      <c r="A11" s="28" t="s">
        <v>100</v>
      </c>
      <c r="B11" s="31">
        <v>5</v>
      </c>
      <c r="C11" s="30">
        <v>8267.1</v>
      </c>
      <c r="D11" s="31">
        <v>0</v>
      </c>
      <c r="E11" s="30">
        <v>0</v>
      </c>
      <c r="F11" s="31">
        <v>0</v>
      </c>
      <c r="G11" s="30">
        <v>0</v>
      </c>
      <c r="H11" s="31">
        <v>5</v>
      </c>
      <c r="I11" s="37">
        <v>8267.1</v>
      </c>
    </row>
    <row r="12" spans="1:9" s="43" customFormat="1" ht="18" customHeight="1">
      <c r="A12" s="28" t="s">
        <v>101</v>
      </c>
      <c r="B12" s="31">
        <v>8</v>
      </c>
      <c r="C12" s="30">
        <v>2081.96</v>
      </c>
      <c r="D12" s="31">
        <v>0</v>
      </c>
      <c r="E12" s="30">
        <v>0</v>
      </c>
      <c r="F12" s="31">
        <v>0</v>
      </c>
      <c r="G12" s="30">
        <v>0</v>
      </c>
      <c r="H12" s="31">
        <v>8</v>
      </c>
      <c r="I12" s="37">
        <v>2081.96</v>
      </c>
    </row>
    <row r="13" spans="1:9" s="43" customFormat="1" ht="18" customHeight="1">
      <c r="A13" s="219" t="s">
        <v>102</v>
      </c>
      <c r="B13" s="121">
        <v>3</v>
      </c>
      <c r="C13" s="119">
        <v>6</v>
      </c>
      <c r="D13" s="121">
        <v>0</v>
      </c>
      <c r="E13" s="119">
        <v>0</v>
      </c>
      <c r="F13" s="121">
        <v>0</v>
      </c>
      <c r="G13" s="119">
        <v>0</v>
      </c>
      <c r="H13" s="121">
        <v>3</v>
      </c>
      <c r="I13" s="220">
        <v>6</v>
      </c>
    </row>
    <row r="14" spans="1:9" s="43" customFormat="1" ht="18" customHeight="1">
      <c r="A14" s="123" t="s">
        <v>927</v>
      </c>
      <c r="B14" s="124">
        <v>7</v>
      </c>
      <c r="C14" s="62">
        <v>3316.25</v>
      </c>
      <c r="D14" s="124">
        <v>0</v>
      </c>
      <c r="E14" s="62">
        <v>0</v>
      </c>
      <c r="F14" s="124">
        <v>0</v>
      </c>
      <c r="G14" s="62">
        <v>0</v>
      </c>
      <c r="H14" s="124">
        <v>7</v>
      </c>
      <c r="I14" s="221">
        <v>3316.25</v>
      </c>
    </row>
    <row r="15" spans="1:9" s="43" customFormat="1" ht="18" customHeight="1">
      <c r="A15" s="123" t="s">
        <v>987</v>
      </c>
      <c r="B15" s="124">
        <v>6</v>
      </c>
      <c r="C15" s="62">
        <v>107.37</v>
      </c>
      <c r="D15" s="124">
        <v>0</v>
      </c>
      <c r="E15" s="62">
        <v>0</v>
      </c>
      <c r="F15" s="124">
        <v>1</v>
      </c>
      <c r="G15" s="62">
        <v>0.78</v>
      </c>
      <c r="H15" s="124">
        <v>7</v>
      </c>
      <c r="I15" s="221">
        <v>108.15</v>
      </c>
    </row>
    <row r="16" spans="1:9" s="153" customFormat="1" ht="18" customHeight="1">
      <c r="A16" s="195" t="s">
        <v>558</v>
      </c>
      <c r="B16" s="196"/>
      <c r="C16" s="197"/>
      <c r="D16" s="196"/>
      <c r="E16" s="197"/>
      <c r="F16" s="196"/>
      <c r="G16" s="197"/>
      <c r="H16" s="196"/>
      <c r="I16" s="198"/>
    </row>
    <row r="17" spans="1:9" s="153" customFormat="1" ht="18" customHeight="1">
      <c r="A17" s="195" t="s">
        <v>559</v>
      </c>
      <c r="B17" s="196"/>
      <c r="C17" s="197"/>
      <c r="D17" s="196"/>
      <c r="E17" s="197"/>
      <c r="F17" s="196"/>
      <c r="G17" s="197"/>
      <c r="H17" s="196"/>
      <c r="I17" s="198"/>
    </row>
    <row r="18" spans="1:9" s="43" customFormat="1" ht="15" customHeight="1">
      <c r="A18" s="863" t="s">
        <v>984</v>
      </c>
      <c r="B18" s="863"/>
      <c r="C18" s="863"/>
      <c r="D18" s="863"/>
      <c r="E18" s="863"/>
      <c r="F18" s="863"/>
      <c r="G18" s="863"/>
      <c r="H18" s="863"/>
      <c r="I18" s="863"/>
    </row>
    <row r="19" spans="1:9" s="43" customFormat="1" ht="13.5" customHeight="1">
      <c r="A19" s="863" t="s">
        <v>78</v>
      </c>
      <c r="B19" s="863"/>
      <c r="C19" s="863"/>
      <c r="D19" s="863"/>
      <c r="E19" s="863"/>
      <c r="F19" s="863"/>
      <c r="G19" s="863"/>
      <c r="H19" s="863"/>
      <c r="I19" s="863"/>
    </row>
    <row r="20" spans="1:9" s="43" customFormat="1" ht="28.35" customHeight="1"/>
  </sheetData>
  <mergeCells count="12">
    <mergeCell ref="A18:I18"/>
    <mergeCell ref="A19:I19"/>
    <mergeCell ref="A1:I1"/>
    <mergeCell ref="A2:A5"/>
    <mergeCell ref="B2:I2"/>
    <mergeCell ref="B3:G3"/>
    <mergeCell ref="H3:I3"/>
    <mergeCell ref="B4:C4"/>
    <mergeCell ref="D4:E4"/>
    <mergeCell ref="F4:G4"/>
    <mergeCell ref="H4:H5"/>
    <mergeCell ref="I4:I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G19" sqref="G19"/>
    </sheetView>
  </sheetViews>
  <sheetFormatPr defaultRowHeight="15"/>
  <cols>
    <col min="1" max="8" width="12.140625" style="25" bestFit="1" customWidth="1"/>
    <col min="9" max="9" width="12.42578125" style="25" bestFit="1" customWidth="1"/>
    <col min="10" max="10" width="4.7109375" style="25" bestFit="1" customWidth="1"/>
    <col min="11" max="16384" width="9.140625" style="25"/>
  </cols>
  <sheetData>
    <row r="1" spans="1:9" ht="17.25" customHeight="1">
      <c r="A1" s="890" t="s">
        <v>622</v>
      </c>
      <c r="B1" s="890"/>
      <c r="C1" s="890"/>
      <c r="D1" s="890"/>
      <c r="E1" s="890"/>
      <c r="F1" s="890"/>
      <c r="G1" s="890"/>
      <c r="H1" s="890"/>
      <c r="I1" s="890"/>
    </row>
    <row r="2" spans="1:9" s="43" customFormat="1" ht="18" customHeight="1">
      <c r="A2" s="930" t="s">
        <v>134</v>
      </c>
      <c r="B2" s="871" t="s">
        <v>404</v>
      </c>
      <c r="C2" s="932"/>
      <c r="D2" s="932"/>
      <c r="E2" s="872"/>
      <c r="F2" s="871" t="s">
        <v>411</v>
      </c>
      <c r="G2" s="932"/>
      <c r="H2" s="932"/>
      <c r="I2" s="872"/>
    </row>
    <row r="3" spans="1:9" s="43" customFormat="1" ht="18" customHeight="1">
      <c r="A3" s="931"/>
      <c r="B3" s="64" t="s">
        <v>426</v>
      </c>
      <c r="C3" s="64" t="s">
        <v>621</v>
      </c>
      <c r="D3" s="64" t="s">
        <v>620</v>
      </c>
      <c r="E3" s="64" t="s">
        <v>427</v>
      </c>
      <c r="F3" s="64" t="s">
        <v>426</v>
      </c>
      <c r="G3" s="64" t="s">
        <v>619</v>
      </c>
      <c r="H3" s="64" t="s">
        <v>620</v>
      </c>
      <c r="I3" s="64" t="s">
        <v>427</v>
      </c>
    </row>
    <row r="4" spans="1:9" s="50" customFormat="1" ht="16.5" customHeight="1">
      <c r="A4" s="419" t="s">
        <v>95</v>
      </c>
      <c r="B4" s="417">
        <v>3218540.861</v>
      </c>
      <c r="C4" s="417">
        <v>941919.4952</v>
      </c>
      <c r="D4" s="417">
        <v>415890.67170000001</v>
      </c>
      <c r="E4" s="417">
        <v>1147225.969</v>
      </c>
      <c r="F4" s="417">
        <v>3509901.1779999998</v>
      </c>
      <c r="G4" s="417">
        <v>1283445.6569999999</v>
      </c>
      <c r="H4" s="417">
        <v>469462.51429999998</v>
      </c>
      <c r="I4" s="417">
        <v>1119591.5330000001</v>
      </c>
    </row>
    <row r="5" spans="1:9" s="50" customFormat="1" ht="16.5" customHeight="1">
      <c r="A5" s="437" t="s">
        <v>96</v>
      </c>
      <c r="B5" s="60">
        <v>384025.23</v>
      </c>
      <c r="C5" s="60">
        <v>671666.59</v>
      </c>
      <c r="D5" s="60">
        <v>719818.62</v>
      </c>
      <c r="E5" s="60">
        <v>2256466.23</v>
      </c>
      <c r="F5" s="60">
        <v>4582043.54</v>
      </c>
      <c r="G5" s="60">
        <v>1353885.71</v>
      </c>
      <c r="H5" s="60">
        <v>427675.37</v>
      </c>
      <c r="I5" s="60">
        <v>888569.42</v>
      </c>
    </row>
    <row r="6" spans="1:9" s="43" customFormat="1" ht="16.5" customHeight="1">
      <c r="A6" s="123" t="s">
        <v>97</v>
      </c>
      <c r="B6" s="62">
        <v>52410.92</v>
      </c>
      <c r="C6" s="63">
        <v>110646.38</v>
      </c>
      <c r="D6" s="63">
        <v>102539.23</v>
      </c>
      <c r="E6" s="63">
        <v>334232.06</v>
      </c>
      <c r="F6" s="63">
        <v>507943.26</v>
      </c>
      <c r="G6" s="63">
        <v>168938.75</v>
      </c>
      <c r="H6" s="62">
        <v>66294.429999999993</v>
      </c>
      <c r="I6" s="63">
        <v>147632.73000000001</v>
      </c>
    </row>
    <row r="7" spans="1:9" s="43" customFormat="1" ht="16.5" customHeight="1">
      <c r="A7" s="123" t="s">
        <v>98</v>
      </c>
      <c r="B7" s="62">
        <v>47339.91</v>
      </c>
      <c r="C7" s="62">
        <v>79087.100000000006</v>
      </c>
      <c r="D7" s="62">
        <v>63481.35</v>
      </c>
      <c r="E7" s="63">
        <v>250163.83</v>
      </c>
      <c r="F7" s="63">
        <v>373028.44</v>
      </c>
      <c r="G7" s="63">
        <v>152250.04999999999</v>
      </c>
      <c r="H7" s="62">
        <v>45010.14</v>
      </c>
      <c r="I7" s="62">
        <v>95016.74</v>
      </c>
    </row>
    <row r="8" spans="1:9" s="43" customFormat="1" ht="16.5" customHeight="1">
      <c r="A8" s="123" t="s">
        <v>99</v>
      </c>
      <c r="B8" s="62">
        <v>9825.66</v>
      </c>
      <c r="C8" s="62">
        <v>95353.21</v>
      </c>
      <c r="D8" s="63">
        <v>106257.58</v>
      </c>
      <c r="E8" s="63">
        <v>312920.46999999997</v>
      </c>
      <c r="F8" s="63">
        <v>524559.07999999996</v>
      </c>
      <c r="G8" s="63">
        <v>140851.47</v>
      </c>
      <c r="H8" s="62">
        <v>69986.2</v>
      </c>
      <c r="I8" s="63">
        <v>118939.95</v>
      </c>
    </row>
    <row r="9" spans="1:9" s="43" customFormat="1" ht="16.5" customHeight="1">
      <c r="A9" s="123" t="s">
        <v>100</v>
      </c>
      <c r="B9" s="62">
        <v>40166.589999999997</v>
      </c>
      <c r="C9" s="62">
        <v>83499.289999999994</v>
      </c>
      <c r="D9" s="62">
        <v>96588.33</v>
      </c>
      <c r="E9" s="63">
        <v>289733.37</v>
      </c>
      <c r="F9" s="63">
        <v>564437.88</v>
      </c>
      <c r="G9" s="63">
        <v>166908.9</v>
      </c>
      <c r="H9" s="62">
        <v>39321.83</v>
      </c>
      <c r="I9" s="63">
        <v>106112.49</v>
      </c>
    </row>
    <row r="10" spans="1:9" s="43" customFormat="1" ht="16.5" customHeight="1">
      <c r="A10" s="123" t="s">
        <v>101</v>
      </c>
      <c r="B10" s="62">
        <v>57293.13</v>
      </c>
      <c r="C10" s="62">
        <v>42131.95</v>
      </c>
      <c r="D10" s="62">
        <v>69402.89</v>
      </c>
      <c r="E10" s="63">
        <v>229222.42</v>
      </c>
      <c r="F10" s="63">
        <v>430479.32</v>
      </c>
      <c r="G10" s="63">
        <v>117932.59</v>
      </c>
      <c r="H10" s="62">
        <v>29602.1</v>
      </c>
      <c r="I10" s="63">
        <v>100797.63</v>
      </c>
    </row>
    <row r="11" spans="1:9" s="43" customFormat="1" ht="16.5" customHeight="1">
      <c r="A11" s="123" t="s">
        <v>102</v>
      </c>
      <c r="B11" s="62">
        <v>27971.14</v>
      </c>
      <c r="C11" s="62">
        <v>84335.55</v>
      </c>
      <c r="D11" s="62">
        <v>80944.759999999995</v>
      </c>
      <c r="E11" s="63">
        <v>277934.96999999997</v>
      </c>
      <c r="F11" s="63">
        <v>654803.38</v>
      </c>
      <c r="G11" s="63">
        <v>199200.45</v>
      </c>
      <c r="H11" s="62">
        <v>47009.53</v>
      </c>
      <c r="I11" s="63">
        <v>117116.36</v>
      </c>
    </row>
    <row r="12" spans="1:9" s="43" customFormat="1" ht="16.5" customHeight="1">
      <c r="A12" s="123" t="s">
        <v>927</v>
      </c>
      <c r="B12" s="62">
        <v>58005.5</v>
      </c>
      <c r="C12" s="62">
        <v>90286.16</v>
      </c>
      <c r="D12" s="62">
        <v>100029.65</v>
      </c>
      <c r="E12" s="63">
        <v>320053.71999999997</v>
      </c>
      <c r="F12" s="63">
        <v>755389.43999999994</v>
      </c>
      <c r="G12" s="63">
        <v>230721.19</v>
      </c>
      <c r="H12" s="62">
        <v>67970.37</v>
      </c>
      <c r="I12" s="63">
        <v>114821.25</v>
      </c>
    </row>
    <row r="13" spans="1:9" s="43" customFormat="1" ht="16.5" customHeight="1">
      <c r="A13" s="123" t="s">
        <v>987</v>
      </c>
      <c r="B13" s="62">
        <v>91012.38</v>
      </c>
      <c r="C13" s="62">
        <v>86326.95</v>
      </c>
      <c r="D13" s="62">
        <v>100574.82</v>
      </c>
      <c r="E13" s="63">
        <v>242205.39</v>
      </c>
      <c r="F13" s="63">
        <v>771402.74</v>
      </c>
      <c r="G13" s="63">
        <v>177082.32</v>
      </c>
      <c r="H13" s="62">
        <v>62480.76</v>
      </c>
      <c r="I13" s="62">
        <v>88132.25</v>
      </c>
    </row>
    <row r="14" spans="1:9" s="43" customFormat="1" ht="15" customHeight="1">
      <c r="A14" s="863" t="s">
        <v>984</v>
      </c>
      <c r="B14" s="863"/>
      <c r="C14" s="863"/>
      <c r="D14" s="863"/>
      <c r="E14" s="863"/>
      <c r="F14" s="863"/>
      <c r="G14" s="863"/>
      <c r="H14" s="863"/>
      <c r="I14" s="863"/>
    </row>
    <row r="15" spans="1:9" s="43" customFormat="1" ht="13.5" customHeight="1">
      <c r="A15" s="863" t="s">
        <v>211</v>
      </c>
      <c r="B15" s="863"/>
      <c r="C15" s="863"/>
      <c r="D15" s="863"/>
      <c r="E15" s="863"/>
      <c r="F15" s="863"/>
      <c r="G15" s="863"/>
      <c r="H15" s="863"/>
      <c r="I15" s="863"/>
    </row>
    <row r="16" spans="1:9" s="43" customFormat="1" ht="26.1" customHeight="1"/>
    <row r="19" spans="2:9">
      <c r="B19" s="66"/>
      <c r="C19" s="66"/>
      <c r="D19" s="66"/>
      <c r="E19" s="66"/>
      <c r="F19" s="66"/>
      <c r="G19" s="66"/>
      <c r="H19" s="66"/>
      <c r="I19" s="66"/>
    </row>
  </sheetData>
  <mergeCells count="6">
    <mergeCell ref="A15:I15"/>
    <mergeCell ref="A1:I1"/>
    <mergeCell ref="A2:A3"/>
    <mergeCell ref="B2:E2"/>
    <mergeCell ref="F2:I2"/>
    <mergeCell ref="A14:I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activeCell="A22" sqref="A22"/>
    </sheetView>
  </sheetViews>
  <sheetFormatPr defaultRowHeight="15"/>
  <cols>
    <col min="1" max="9" width="12.140625" style="25" bestFit="1" customWidth="1"/>
    <col min="10" max="10" width="4.7109375" style="25" bestFit="1" customWidth="1"/>
    <col min="11" max="16384" width="9.140625" style="25"/>
  </cols>
  <sheetData>
    <row r="1" spans="1:9" ht="15.75" customHeight="1">
      <c r="A1" s="890" t="s">
        <v>625</v>
      </c>
      <c r="B1" s="890"/>
      <c r="C1" s="890"/>
      <c r="D1" s="890"/>
      <c r="E1" s="890"/>
      <c r="F1" s="890"/>
      <c r="G1" s="890"/>
      <c r="H1" s="890"/>
      <c r="I1" s="890"/>
    </row>
    <row r="2" spans="1:9" s="43" customFormat="1" ht="18" customHeight="1">
      <c r="A2" s="930" t="s">
        <v>134</v>
      </c>
      <c r="B2" s="871" t="s">
        <v>404</v>
      </c>
      <c r="C2" s="932"/>
      <c r="D2" s="932"/>
      <c r="E2" s="872"/>
      <c r="F2" s="871" t="s">
        <v>411</v>
      </c>
      <c r="G2" s="932"/>
      <c r="H2" s="932"/>
      <c r="I2" s="872"/>
    </row>
    <row r="3" spans="1:9" s="43" customFormat="1" ht="18" customHeight="1">
      <c r="A3" s="931"/>
      <c r="B3" s="64" t="s">
        <v>426</v>
      </c>
      <c r="C3" s="64" t="s">
        <v>621</v>
      </c>
      <c r="D3" s="64" t="s">
        <v>620</v>
      </c>
      <c r="E3" s="64" t="s">
        <v>427</v>
      </c>
      <c r="F3" s="64" t="s">
        <v>426</v>
      </c>
      <c r="G3" s="64" t="s">
        <v>619</v>
      </c>
      <c r="H3" s="64" t="s">
        <v>620</v>
      </c>
      <c r="I3" s="64" t="s">
        <v>427</v>
      </c>
    </row>
    <row r="4" spans="1:9" s="50" customFormat="1" ht="17.25" customHeight="1">
      <c r="A4" s="32" t="s">
        <v>95</v>
      </c>
      <c r="B4" s="34">
        <v>89941.322620000006</v>
      </c>
      <c r="C4" s="34">
        <v>8329.7666470000004</v>
      </c>
      <c r="D4" s="34">
        <v>8.8354097500000002</v>
      </c>
      <c r="E4" s="34">
        <v>0.25720999999999999</v>
      </c>
      <c r="F4" s="34">
        <v>54.151687500000001</v>
      </c>
      <c r="G4" s="34">
        <v>2.8574487500000001</v>
      </c>
      <c r="H4" s="34">
        <v>0</v>
      </c>
      <c r="I4" s="34">
        <v>0</v>
      </c>
    </row>
    <row r="5" spans="1:9" s="50" customFormat="1" ht="17.25" customHeight="1">
      <c r="A5" s="32" t="s">
        <v>96</v>
      </c>
      <c r="B5" s="34">
        <v>55615.468690000002</v>
      </c>
      <c r="C5" s="34">
        <v>6092.1039049999999</v>
      </c>
      <c r="D5" s="34">
        <v>81.950973000000005</v>
      </c>
      <c r="E5" s="34">
        <v>0</v>
      </c>
      <c r="F5" s="34">
        <v>4.5203385000000003</v>
      </c>
      <c r="G5" s="34">
        <v>5.1651750000000003E-2</v>
      </c>
      <c r="H5" s="34">
        <v>0</v>
      </c>
      <c r="I5" s="34">
        <v>0</v>
      </c>
    </row>
    <row r="6" spans="1:9" s="43" customFormat="1" ht="17.25" customHeight="1">
      <c r="A6" s="28" t="s">
        <v>97</v>
      </c>
      <c r="B6" s="30">
        <v>9153.1826639999999</v>
      </c>
      <c r="C6" s="30">
        <v>471.9843563</v>
      </c>
      <c r="D6" s="30">
        <v>0</v>
      </c>
      <c r="E6" s="30">
        <v>0</v>
      </c>
      <c r="F6" s="30">
        <v>0.46861575</v>
      </c>
      <c r="G6" s="30">
        <v>0</v>
      </c>
      <c r="H6" s="30">
        <v>0</v>
      </c>
      <c r="I6" s="30">
        <v>0</v>
      </c>
    </row>
    <row r="7" spans="1:9" s="43" customFormat="1" ht="17.25" customHeight="1">
      <c r="A7" s="28" t="s">
        <v>98</v>
      </c>
      <c r="B7" s="30">
        <v>9830.8031360000004</v>
      </c>
      <c r="C7" s="30">
        <v>2761.3393942500002</v>
      </c>
      <c r="D7" s="30">
        <v>0</v>
      </c>
      <c r="E7" s="30">
        <v>0</v>
      </c>
      <c r="F7" s="30">
        <v>1.8033582500000001</v>
      </c>
      <c r="G7" s="30">
        <v>3.6676250000000001E-2</v>
      </c>
      <c r="H7" s="30">
        <v>0</v>
      </c>
      <c r="I7" s="30">
        <v>0</v>
      </c>
    </row>
    <row r="8" spans="1:9" s="43" customFormat="1" ht="17.25" customHeight="1">
      <c r="A8" s="28" t="s">
        <v>99</v>
      </c>
      <c r="B8" s="30">
        <v>13722.677272749999</v>
      </c>
      <c r="C8" s="30">
        <v>660.98703550000005</v>
      </c>
      <c r="D8" s="30">
        <v>0</v>
      </c>
      <c r="E8" s="30">
        <v>0</v>
      </c>
      <c r="F8" s="30">
        <v>1.5705927500000001</v>
      </c>
      <c r="G8" s="30">
        <v>1.4975499999999999E-2</v>
      </c>
      <c r="H8" s="30">
        <v>0</v>
      </c>
      <c r="I8" s="30">
        <v>0</v>
      </c>
    </row>
    <row r="9" spans="1:9" s="43" customFormat="1" ht="17.25" customHeight="1">
      <c r="A9" s="28" t="s">
        <v>100</v>
      </c>
      <c r="B9" s="30">
        <v>6090.5751600000003</v>
      </c>
      <c r="C9" s="30">
        <v>299.96866199999999</v>
      </c>
      <c r="D9" s="30">
        <v>0</v>
      </c>
      <c r="E9" s="30">
        <v>0</v>
      </c>
      <c r="F9" s="30">
        <v>0.60231674999999996</v>
      </c>
      <c r="G9" s="30">
        <v>0</v>
      </c>
      <c r="H9" s="30">
        <v>0</v>
      </c>
      <c r="I9" s="30">
        <v>0</v>
      </c>
    </row>
    <row r="10" spans="1:9" s="43" customFormat="1" ht="17.25" customHeight="1">
      <c r="A10" s="28" t="s">
        <v>101</v>
      </c>
      <c r="B10" s="30">
        <v>5064.8725199999999</v>
      </c>
      <c r="C10" s="30">
        <v>323.0129513</v>
      </c>
      <c r="D10" s="30">
        <v>0</v>
      </c>
      <c r="E10" s="30">
        <v>0</v>
      </c>
      <c r="F10" s="30">
        <v>7.5454999999999994E-2</v>
      </c>
      <c r="G10" s="30">
        <v>0</v>
      </c>
      <c r="H10" s="30">
        <v>0</v>
      </c>
      <c r="I10" s="30">
        <v>0</v>
      </c>
    </row>
    <row r="11" spans="1:9" s="43" customFormat="1" ht="17.25" customHeight="1">
      <c r="A11" s="219" t="s">
        <v>102</v>
      </c>
      <c r="B11" s="119">
        <v>4046.961534</v>
      </c>
      <c r="C11" s="119">
        <v>571.43412330000001</v>
      </c>
      <c r="D11" s="119">
        <v>0</v>
      </c>
      <c r="E11" s="119">
        <v>0</v>
      </c>
      <c r="F11" s="119">
        <v>0</v>
      </c>
      <c r="G11" s="119">
        <v>0</v>
      </c>
      <c r="H11" s="119">
        <v>0</v>
      </c>
      <c r="I11" s="119">
        <v>0</v>
      </c>
    </row>
    <row r="12" spans="1:9" s="43" customFormat="1" ht="17.25" customHeight="1">
      <c r="A12" s="123" t="s">
        <v>927</v>
      </c>
      <c r="B12" s="62">
        <v>3908.1075639999999</v>
      </c>
      <c r="C12" s="62">
        <v>524.06120250000004</v>
      </c>
      <c r="D12" s="119">
        <v>0</v>
      </c>
      <c r="E12" s="62">
        <v>0</v>
      </c>
      <c r="F12" s="62">
        <v>0</v>
      </c>
      <c r="G12" s="62">
        <v>0</v>
      </c>
      <c r="H12" s="62">
        <v>0</v>
      </c>
      <c r="I12" s="62">
        <v>0</v>
      </c>
    </row>
    <row r="13" spans="1:9" s="43" customFormat="1" ht="17.25" customHeight="1">
      <c r="A13" s="123" t="s">
        <v>987</v>
      </c>
      <c r="B13" s="62">
        <v>3798.2888429999998</v>
      </c>
      <c r="C13" s="62">
        <v>479.31618029999998</v>
      </c>
      <c r="D13" s="62">
        <v>0</v>
      </c>
      <c r="E13" s="62">
        <v>0</v>
      </c>
      <c r="F13" s="62">
        <v>0</v>
      </c>
      <c r="G13" s="62">
        <v>0</v>
      </c>
      <c r="H13" s="62">
        <v>0</v>
      </c>
      <c r="I13" s="62">
        <v>0</v>
      </c>
    </row>
    <row r="14" spans="1:9" s="43" customFormat="1" ht="15" customHeight="1">
      <c r="A14" s="942" t="s">
        <v>984</v>
      </c>
      <c r="B14" s="942"/>
      <c r="C14" s="942"/>
      <c r="D14" s="942"/>
      <c r="E14" s="942"/>
      <c r="F14" s="942"/>
      <c r="G14" s="942"/>
      <c r="H14" s="942"/>
      <c r="I14" s="942"/>
    </row>
    <row r="15" spans="1:9" s="43" customFormat="1" ht="13.5" customHeight="1">
      <c r="A15" s="942" t="s">
        <v>179</v>
      </c>
      <c r="B15" s="942"/>
      <c r="C15" s="942"/>
      <c r="D15" s="942"/>
      <c r="E15" s="942"/>
      <c r="F15" s="942"/>
      <c r="G15" s="942"/>
      <c r="H15" s="942"/>
      <c r="I15" s="942"/>
    </row>
    <row r="16" spans="1:9" s="43" customFormat="1" ht="27.6" customHeight="1"/>
    <row r="18" spans="2:9">
      <c r="B18" s="66"/>
      <c r="C18" s="66"/>
      <c r="D18" s="66"/>
      <c r="E18" s="66"/>
      <c r="F18" s="66"/>
      <c r="G18" s="66"/>
      <c r="H18" s="66"/>
      <c r="I18" s="66"/>
    </row>
  </sheetData>
  <mergeCells count="6">
    <mergeCell ref="A15:I15"/>
    <mergeCell ref="A1:I1"/>
    <mergeCell ref="A2:A3"/>
    <mergeCell ref="B2:E2"/>
    <mergeCell ref="F2:I2"/>
    <mergeCell ref="A14:I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workbookViewId="0">
      <selection activeCell="E20" sqref="E20"/>
    </sheetView>
  </sheetViews>
  <sheetFormatPr defaultRowHeight="15"/>
  <cols>
    <col min="1" max="1" width="12.140625" style="25" bestFit="1" customWidth="1"/>
    <col min="2" max="2" width="13.28515625" style="25" customWidth="1"/>
    <col min="3" max="3" width="15.7109375" style="25" customWidth="1"/>
    <col min="4" max="4" width="13" style="25" bestFit="1" customWidth="1"/>
    <col min="5" max="5" width="10.140625" style="25" bestFit="1" customWidth="1"/>
    <col min="6" max="6" width="12.7109375" style="25" bestFit="1" customWidth="1"/>
    <col min="7" max="7" width="10.140625" style="25" bestFit="1" customWidth="1"/>
    <col min="8" max="8" width="12.7109375" style="25" bestFit="1" customWidth="1"/>
    <col min="9" max="9" width="8.28515625" style="25" bestFit="1" customWidth="1"/>
    <col min="10" max="10" width="14.140625" style="25" bestFit="1" customWidth="1"/>
    <col min="11" max="13" width="12.140625" style="25" bestFit="1" customWidth="1"/>
    <col min="14" max="14" width="11.7109375" style="25" bestFit="1" customWidth="1"/>
    <col min="15" max="15" width="6.140625" style="25" bestFit="1" customWidth="1"/>
    <col min="16" max="16384" width="9.140625" style="25"/>
  </cols>
  <sheetData>
    <row r="1" spans="1:14" ht="15.75" customHeight="1">
      <c r="A1" s="863" t="s">
        <v>32</v>
      </c>
      <c r="B1" s="863"/>
      <c r="C1" s="863"/>
      <c r="D1" s="863"/>
      <c r="E1" s="863"/>
      <c r="F1" s="863"/>
      <c r="G1" s="863"/>
      <c r="H1" s="863"/>
      <c r="I1" s="863"/>
      <c r="J1" s="863"/>
      <c r="K1" s="863"/>
      <c r="L1" s="863"/>
      <c r="M1" s="863"/>
      <c r="N1" s="863"/>
    </row>
    <row r="2" spans="1:14" s="43" customFormat="1" ht="19.5" customHeight="1">
      <c r="A2" s="875" t="s">
        <v>112</v>
      </c>
      <c r="B2" s="875" t="s">
        <v>159</v>
      </c>
      <c r="C2" s="913" t="s">
        <v>136</v>
      </c>
      <c r="D2" s="919"/>
      <c r="E2" s="919"/>
      <c r="F2" s="914"/>
      <c r="G2" s="913" t="s">
        <v>137</v>
      </c>
      <c r="H2" s="919"/>
      <c r="I2" s="919"/>
      <c r="J2" s="914"/>
      <c r="K2" s="913" t="s">
        <v>138</v>
      </c>
      <c r="L2" s="919"/>
      <c r="M2" s="919"/>
      <c r="N2" s="914"/>
    </row>
    <row r="3" spans="1:14" s="43" customFormat="1" ht="36" customHeight="1">
      <c r="A3" s="967"/>
      <c r="B3" s="967"/>
      <c r="C3" s="913" t="s">
        <v>428</v>
      </c>
      <c r="D3" s="914"/>
      <c r="E3" s="873" t="s">
        <v>429</v>
      </c>
      <c r="F3" s="874"/>
      <c r="G3" s="913" t="s">
        <v>428</v>
      </c>
      <c r="H3" s="914"/>
      <c r="I3" s="873" t="s">
        <v>429</v>
      </c>
      <c r="J3" s="874"/>
      <c r="K3" s="913" t="s">
        <v>430</v>
      </c>
      <c r="L3" s="914"/>
      <c r="M3" s="913" t="s">
        <v>431</v>
      </c>
      <c r="N3" s="914"/>
    </row>
    <row r="4" spans="1:14" s="43" customFormat="1" ht="39" customHeight="1">
      <c r="A4" s="876"/>
      <c r="B4" s="876"/>
      <c r="C4" s="27" t="s">
        <v>407</v>
      </c>
      <c r="D4" s="79" t="s">
        <v>623</v>
      </c>
      <c r="E4" s="27" t="s">
        <v>407</v>
      </c>
      <c r="F4" s="79" t="s">
        <v>612</v>
      </c>
      <c r="G4" s="27" t="s">
        <v>407</v>
      </c>
      <c r="H4" s="79" t="s">
        <v>623</v>
      </c>
      <c r="I4" s="27" t="s">
        <v>407</v>
      </c>
      <c r="J4" s="79" t="s">
        <v>612</v>
      </c>
      <c r="K4" s="27" t="s">
        <v>407</v>
      </c>
      <c r="L4" s="79" t="s">
        <v>623</v>
      </c>
      <c r="M4" s="27" t="s">
        <v>407</v>
      </c>
      <c r="N4" s="79" t="s">
        <v>612</v>
      </c>
    </row>
    <row r="5" spans="1:14" s="50" customFormat="1" ht="27" customHeight="1">
      <c r="A5" s="116" t="s">
        <v>95</v>
      </c>
      <c r="B5" s="394">
        <v>245</v>
      </c>
      <c r="C5" s="395">
        <v>2094000</v>
      </c>
      <c r="D5" s="396">
        <v>42233.659599999999</v>
      </c>
      <c r="E5" s="396">
        <v>7472</v>
      </c>
      <c r="F5" s="396">
        <v>149.12708264</v>
      </c>
      <c r="G5" s="395">
        <v>4800806</v>
      </c>
      <c r="H5" s="396">
        <v>97390.502330000003</v>
      </c>
      <c r="I5" s="396">
        <v>32188</v>
      </c>
      <c r="J5" s="396">
        <v>649.18060000000003</v>
      </c>
      <c r="K5" s="396">
        <v>0</v>
      </c>
      <c r="L5" s="396">
        <v>0</v>
      </c>
      <c r="M5" s="396">
        <v>0</v>
      </c>
      <c r="N5" s="396">
        <v>0</v>
      </c>
    </row>
    <row r="6" spans="1:14" s="50" customFormat="1" ht="27" customHeight="1">
      <c r="A6" s="116" t="s">
        <v>96</v>
      </c>
      <c r="B6" s="393">
        <v>159</v>
      </c>
      <c r="C6" s="395">
        <v>1098206</v>
      </c>
      <c r="D6" s="396">
        <v>21504.1849</v>
      </c>
      <c r="E6" s="408">
        <v>4580</v>
      </c>
      <c r="F6" s="408">
        <v>88.687719000000001</v>
      </c>
      <c r="G6" s="395">
        <v>826964</v>
      </c>
      <c r="H6" s="396">
        <v>16282.02</v>
      </c>
      <c r="I6" s="396">
        <v>36263</v>
      </c>
      <c r="J6" s="396">
        <v>712.15459999999996</v>
      </c>
      <c r="K6" s="396">
        <v>0</v>
      </c>
      <c r="L6" s="396">
        <v>0</v>
      </c>
      <c r="M6" s="396">
        <v>0</v>
      </c>
      <c r="N6" s="396">
        <v>0</v>
      </c>
    </row>
    <row r="7" spans="1:14" s="43" customFormat="1" ht="27" customHeight="1">
      <c r="A7" s="117" t="s">
        <v>97</v>
      </c>
      <c r="B7" s="398">
        <v>17</v>
      </c>
      <c r="C7" s="399">
        <v>7751</v>
      </c>
      <c r="D7" s="399">
        <v>155.46360000000001</v>
      </c>
      <c r="E7" s="399">
        <v>100</v>
      </c>
      <c r="F7" s="399">
        <v>1.9933529999999999</v>
      </c>
      <c r="G7" s="400">
        <v>120931</v>
      </c>
      <c r="H7" s="399">
        <v>2364.85</v>
      </c>
      <c r="I7" s="399">
        <v>27378</v>
      </c>
      <c r="J7" s="399">
        <v>561.4</v>
      </c>
      <c r="K7" s="399">
        <v>0</v>
      </c>
      <c r="L7" s="399">
        <v>0</v>
      </c>
      <c r="M7" s="399">
        <v>0</v>
      </c>
      <c r="N7" s="399">
        <v>0</v>
      </c>
    </row>
    <row r="8" spans="1:14" s="43" customFormat="1" ht="27" customHeight="1">
      <c r="A8" s="117" t="s">
        <v>98</v>
      </c>
      <c r="B8" s="398">
        <v>19</v>
      </c>
      <c r="C8" s="400">
        <v>115345</v>
      </c>
      <c r="D8" s="399">
        <v>2276.2071999999998</v>
      </c>
      <c r="E8" s="399">
        <v>5800</v>
      </c>
      <c r="F8" s="399">
        <v>116.46410400000001</v>
      </c>
      <c r="G8" s="400">
        <v>141400</v>
      </c>
      <c r="H8" s="399">
        <v>2810.9</v>
      </c>
      <c r="I8" s="399">
        <v>40882</v>
      </c>
      <c r="J8" s="399">
        <v>807.64</v>
      </c>
      <c r="K8" s="399">
        <v>0</v>
      </c>
      <c r="L8" s="399">
        <v>0</v>
      </c>
      <c r="M8" s="399">
        <v>0</v>
      </c>
      <c r="N8" s="399">
        <v>0</v>
      </c>
    </row>
    <row r="9" spans="1:14" s="43" customFormat="1" ht="27" customHeight="1">
      <c r="A9" s="117" t="s">
        <v>99</v>
      </c>
      <c r="B9" s="398">
        <v>22</v>
      </c>
      <c r="C9" s="400">
        <v>159010</v>
      </c>
      <c r="D9" s="399">
        <v>3124.1062999999999</v>
      </c>
      <c r="E9" s="399">
        <v>10395</v>
      </c>
      <c r="F9" s="399">
        <v>206.10514910000001</v>
      </c>
      <c r="G9" s="399">
        <v>99249</v>
      </c>
      <c r="H9" s="399">
        <v>1965.78</v>
      </c>
      <c r="I9" s="399">
        <v>14935</v>
      </c>
      <c r="J9" s="399">
        <v>292.9796</v>
      </c>
      <c r="K9" s="399">
        <v>0</v>
      </c>
      <c r="L9" s="399">
        <v>0</v>
      </c>
      <c r="M9" s="399">
        <v>0</v>
      </c>
      <c r="N9" s="399">
        <v>0</v>
      </c>
    </row>
    <row r="10" spans="1:14" s="43" customFormat="1" ht="27" customHeight="1">
      <c r="A10" s="117" t="s">
        <v>100</v>
      </c>
      <c r="B10" s="398">
        <v>21</v>
      </c>
      <c r="C10" s="399">
        <v>117050</v>
      </c>
      <c r="D10" s="399">
        <v>2288.6363999999999</v>
      </c>
      <c r="E10" s="401">
        <v>1210</v>
      </c>
      <c r="F10" s="398">
        <v>0</v>
      </c>
      <c r="G10" s="399">
        <v>88015</v>
      </c>
      <c r="H10" s="399">
        <v>1717.36</v>
      </c>
      <c r="I10" s="399">
        <v>21934</v>
      </c>
      <c r="J10" s="399">
        <v>424.07769999999999</v>
      </c>
      <c r="K10" s="399">
        <v>0</v>
      </c>
      <c r="L10" s="399">
        <v>0</v>
      </c>
      <c r="M10" s="399">
        <v>0</v>
      </c>
      <c r="N10" s="399">
        <v>0</v>
      </c>
    </row>
    <row r="11" spans="1:14" s="43" customFormat="1" ht="27" customHeight="1">
      <c r="A11" s="117" t="s">
        <v>101</v>
      </c>
      <c r="B11" s="398">
        <v>20</v>
      </c>
      <c r="C11" s="400">
        <v>195997</v>
      </c>
      <c r="D11" s="399">
        <v>3832.8616999999999</v>
      </c>
      <c r="E11" s="399">
        <v>7500</v>
      </c>
      <c r="F11" s="399">
        <v>145.24876599999999</v>
      </c>
      <c r="G11" s="399">
        <v>80284</v>
      </c>
      <c r="H11" s="399">
        <v>1569.18</v>
      </c>
      <c r="I11" s="399">
        <v>36752</v>
      </c>
      <c r="J11" s="399">
        <v>716.93910000000005</v>
      </c>
      <c r="K11" s="399">
        <v>0</v>
      </c>
      <c r="L11" s="399">
        <v>0</v>
      </c>
      <c r="M11" s="399">
        <v>0</v>
      </c>
      <c r="N11" s="399">
        <v>0</v>
      </c>
    </row>
    <row r="12" spans="1:14" s="43" customFormat="1" ht="27" customHeight="1">
      <c r="A12" s="289" t="s">
        <v>102</v>
      </c>
      <c r="B12" s="402">
        <v>21</v>
      </c>
      <c r="C12" s="403">
        <v>216545</v>
      </c>
      <c r="D12" s="404">
        <v>4252.3064000000004</v>
      </c>
      <c r="E12" s="404">
        <v>5105</v>
      </c>
      <c r="F12" s="404">
        <v>99.983411000000004</v>
      </c>
      <c r="G12" s="404">
        <v>99389</v>
      </c>
      <c r="H12" s="404">
        <v>1971.14</v>
      </c>
      <c r="I12" s="404">
        <v>36371</v>
      </c>
      <c r="J12" s="404">
        <v>717.78470000000004</v>
      </c>
      <c r="K12" s="404">
        <v>0</v>
      </c>
      <c r="L12" s="404">
        <v>0</v>
      </c>
      <c r="M12" s="404">
        <v>0</v>
      </c>
      <c r="N12" s="404">
        <v>0</v>
      </c>
    </row>
    <row r="13" spans="1:14" s="43" customFormat="1" ht="27" customHeight="1">
      <c r="A13" s="292" t="s">
        <v>927</v>
      </c>
      <c r="B13" s="405">
        <v>19</v>
      </c>
      <c r="C13" s="406">
        <v>169115</v>
      </c>
      <c r="D13" s="407">
        <v>3297.4011</v>
      </c>
      <c r="E13" s="407">
        <v>4655</v>
      </c>
      <c r="F13" s="407">
        <v>89.638650499999997</v>
      </c>
      <c r="G13" s="407">
        <v>115936</v>
      </c>
      <c r="H13" s="407">
        <v>2279.94</v>
      </c>
      <c r="I13" s="407">
        <v>32189</v>
      </c>
      <c r="J13" s="407">
        <v>629.03319999999997</v>
      </c>
      <c r="K13" s="407">
        <v>0</v>
      </c>
      <c r="L13" s="407">
        <v>0</v>
      </c>
      <c r="M13" s="407">
        <v>0</v>
      </c>
      <c r="N13" s="407">
        <v>0</v>
      </c>
    </row>
    <row r="14" spans="1:14" s="43" customFormat="1" ht="27" customHeight="1">
      <c r="A14" s="391">
        <v>44504</v>
      </c>
      <c r="B14" s="397">
        <v>20</v>
      </c>
      <c r="C14" s="397">
        <v>117393</v>
      </c>
      <c r="D14" s="397">
        <v>2277.2022000000002</v>
      </c>
      <c r="E14" s="397">
        <v>4580</v>
      </c>
      <c r="F14" s="397">
        <v>88.687719000000001</v>
      </c>
      <c r="G14" s="407">
        <v>81760</v>
      </c>
      <c r="H14" s="407">
        <v>1602.87</v>
      </c>
      <c r="I14" s="407">
        <v>36263</v>
      </c>
      <c r="J14" s="407">
        <v>712.15459999999996</v>
      </c>
      <c r="K14" s="407">
        <v>0</v>
      </c>
      <c r="L14" s="407">
        <v>0</v>
      </c>
      <c r="M14" s="407">
        <v>0</v>
      </c>
      <c r="N14" s="407">
        <v>0</v>
      </c>
    </row>
    <row r="15" spans="1:14" s="43" customFormat="1" ht="19.5" customHeight="1">
      <c r="A15" s="942" t="s">
        <v>984</v>
      </c>
      <c r="B15" s="942"/>
      <c r="C15" s="942"/>
      <c r="D15" s="942"/>
      <c r="E15" s="942"/>
      <c r="F15" s="942"/>
      <c r="G15" s="942"/>
      <c r="H15" s="942"/>
      <c r="I15" s="942"/>
      <c r="J15" s="942"/>
      <c r="K15" s="942"/>
      <c r="L15" s="942"/>
      <c r="M15" s="942"/>
      <c r="N15" s="942"/>
    </row>
    <row r="16" spans="1:14" s="43" customFormat="1" ht="18" customHeight="1">
      <c r="A16" s="942" t="s">
        <v>432</v>
      </c>
      <c r="B16" s="942"/>
      <c r="C16" s="942"/>
      <c r="D16" s="942"/>
      <c r="E16" s="942"/>
      <c r="F16" s="942"/>
      <c r="G16" s="942"/>
      <c r="H16" s="942"/>
      <c r="I16" s="942"/>
      <c r="J16" s="942"/>
      <c r="K16" s="942"/>
      <c r="L16" s="942"/>
      <c r="M16" s="942"/>
      <c r="N16" s="942"/>
    </row>
    <row r="17" spans="2:14" s="43" customFormat="1" ht="27.6" customHeight="1"/>
    <row r="18" spans="2:14">
      <c r="B18" s="95"/>
      <c r="C18" s="95"/>
      <c r="D18" s="95"/>
      <c r="E18" s="95"/>
      <c r="F18" s="95"/>
      <c r="G18" s="95"/>
      <c r="H18" s="95"/>
      <c r="I18" s="95"/>
      <c r="J18" s="95"/>
      <c r="K18" s="95"/>
      <c r="L18" s="95"/>
      <c r="M18" s="95"/>
      <c r="N18" s="95"/>
    </row>
  </sheetData>
  <mergeCells count="14">
    <mergeCell ref="A16:N16"/>
    <mergeCell ref="A1:N1"/>
    <mergeCell ref="A2:A4"/>
    <mergeCell ref="B2:B4"/>
    <mergeCell ref="C2:F2"/>
    <mergeCell ref="G2:J2"/>
    <mergeCell ref="K2:N2"/>
    <mergeCell ref="C3:D3"/>
    <mergeCell ref="E3:F3"/>
    <mergeCell ref="G3:H3"/>
    <mergeCell ref="I3:J3"/>
    <mergeCell ref="K3:L3"/>
    <mergeCell ref="M3:N3"/>
    <mergeCell ref="A15:N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G26" sqref="G26"/>
    </sheetView>
  </sheetViews>
  <sheetFormatPr defaultRowHeight="15"/>
  <cols>
    <col min="1" max="1" width="14.7109375" style="25" bestFit="1" customWidth="1"/>
    <col min="2" max="2" width="16.5703125" style="25" bestFit="1" customWidth="1"/>
    <col min="3" max="6" width="12.140625" style="25" bestFit="1" customWidth="1"/>
    <col min="7" max="7" width="14.7109375" style="25" customWidth="1"/>
    <col min="8" max="8" width="22.140625" style="25" bestFit="1" customWidth="1"/>
    <col min="9" max="9" width="4.7109375" style="25" bestFit="1" customWidth="1"/>
    <col min="10" max="16384" width="9.140625" style="25"/>
  </cols>
  <sheetData>
    <row r="1" spans="1:8" ht="15" customHeight="1">
      <c r="A1" s="856" t="s">
        <v>624</v>
      </c>
      <c r="B1" s="856"/>
      <c r="C1" s="856"/>
      <c r="D1" s="856"/>
      <c r="E1" s="856"/>
      <c r="F1" s="856"/>
      <c r="G1" s="856"/>
      <c r="H1" s="856"/>
    </row>
    <row r="2" spans="1:8" s="43" customFormat="1" ht="18" customHeight="1">
      <c r="A2" s="865" t="s">
        <v>112</v>
      </c>
      <c r="B2" s="913" t="s">
        <v>136</v>
      </c>
      <c r="C2" s="914"/>
      <c r="D2" s="913" t="s">
        <v>137</v>
      </c>
      <c r="E2" s="914"/>
      <c r="F2" s="913" t="s">
        <v>138</v>
      </c>
      <c r="G2" s="914"/>
    </row>
    <row r="3" spans="1:8" s="43" customFormat="1" ht="43.5" customHeight="1">
      <c r="A3" s="867"/>
      <c r="B3" s="79" t="s">
        <v>384</v>
      </c>
      <c r="C3" s="27" t="s">
        <v>433</v>
      </c>
      <c r="D3" s="79" t="s">
        <v>384</v>
      </c>
      <c r="E3" s="27" t="s">
        <v>433</v>
      </c>
      <c r="F3" s="27" t="s">
        <v>434</v>
      </c>
      <c r="G3" s="27" t="s">
        <v>433</v>
      </c>
    </row>
    <row r="4" spans="1:8" s="50" customFormat="1" ht="18" customHeight="1">
      <c r="A4" s="32" t="s">
        <v>95</v>
      </c>
      <c r="B4" s="109">
        <v>357.91894000000002</v>
      </c>
      <c r="C4" s="109">
        <v>3.8186390000000001</v>
      </c>
      <c r="D4" s="109">
        <v>455.83519052000003</v>
      </c>
      <c r="E4" s="109">
        <v>5.1228772200000003</v>
      </c>
      <c r="F4" s="111">
        <v>0</v>
      </c>
      <c r="G4" s="111">
        <v>0</v>
      </c>
    </row>
    <row r="5" spans="1:8" s="50" customFormat="1" ht="18" customHeight="1">
      <c r="A5" s="32" t="s">
        <v>96</v>
      </c>
      <c r="B5" s="109">
        <v>84.513820999999993</v>
      </c>
      <c r="C5" s="109">
        <v>0.59850499999999995</v>
      </c>
      <c r="D5" s="109">
        <v>149.32170500000001</v>
      </c>
      <c r="E5" s="109">
        <v>3.2879769400000001</v>
      </c>
      <c r="F5" s="109">
        <v>0</v>
      </c>
      <c r="G5" s="109">
        <v>0</v>
      </c>
    </row>
    <row r="6" spans="1:8" s="43" customFormat="1" ht="18" customHeight="1">
      <c r="A6" s="28" t="s">
        <v>97</v>
      </c>
      <c r="B6" s="108">
        <v>16.650371</v>
      </c>
      <c r="C6" s="73">
        <v>8.3040000000000006E-3</v>
      </c>
      <c r="D6" s="108">
        <v>28.056342000000001</v>
      </c>
      <c r="E6" s="108">
        <v>0.49324346000000002</v>
      </c>
      <c r="F6" s="110">
        <v>0</v>
      </c>
      <c r="G6" s="110">
        <v>0</v>
      </c>
    </row>
    <row r="7" spans="1:8" s="43" customFormat="1" ht="18" customHeight="1">
      <c r="A7" s="28" t="s">
        <v>98</v>
      </c>
      <c r="B7" s="108">
        <v>14.037378</v>
      </c>
      <c r="C7" s="73">
        <v>0.17469000000000001</v>
      </c>
      <c r="D7" s="108">
        <v>15.789758000000001</v>
      </c>
      <c r="E7" s="108">
        <v>0.75578866</v>
      </c>
      <c r="F7" s="110">
        <v>0</v>
      </c>
      <c r="G7" s="110">
        <v>0</v>
      </c>
    </row>
    <row r="8" spans="1:8" s="43" customFormat="1" ht="18" customHeight="1">
      <c r="A8" s="28" t="s">
        <v>99</v>
      </c>
      <c r="B8" s="108">
        <v>16.799793999999999</v>
      </c>
      <c r="C8" s="73">
        <v>0.14837900000000001</v>
      </c>
      <c r="D8" s="108">
        <v>21.542532999999999</v>
      </c>
      <c r="E8" s="108">
        <v>0.29392758000000002</v>
      </c>
      <c r="F8" s="110">
        <v>0</v>
      </c>
      <c r="G8" s="110">
        <v>0</v>
      </c>
    </row>
    <row r="9" spans="1:8" s="43" customFormat="1" ht="18" customHeight="1">
      <c r="A9" s="28" t="s">
        <v>100</v>
      </c>
      <c r="B9" s="108">
        <v>7.5403460000000004</v>
      </c>
      <c r="C9" s="73">
        <v>6.7489999999999998E-3</v>
      </c>
      <c r="D9" s="108">
        <v>14.4290115</v>
      </c>
      <c r="E9" s="108">
        <v>0.16834869999999999</v>
      </c>
      <c r="F9" s="110">
        <v>0</v>
      </c>
      <c r="G9" s="110">
        <v>0</v>
      </c>
    </row>
    <row r="10" spans="1:8" s="43" customFormat="1" ht="18" customHeight="1">
      <c r="A10" s="28" t="s">
        <v>101</v>
      </c>
      <c r="B10" s="108">
        <v>7.5403460000000004</v>
      </c>
      <c r="C10" s="73">
        <v>6.7489999999999998E-3</v>
      </c>
      <c r="D10" s="108">
        <v>14.7334575</v>
      </c>
      <c r="E10" s="108">
        <v>8.0105700000000002E-2</v>
      </c>
      <c r="F10" s="110">
        <v>0</v>
      </c>
      <c r="G10" s="110">
        <v>0</v>
      </c>
    </row>
    <row r="11" spans="1:8" s="43" customFormat="1" ht="18" customHeight="1">
      <c r="A11" s="219" t="s">
        <v>102</v>
      </c>
      <c r="B11" s="281">
        <v>12.615404</v>
      </c>
      <c r="C11" s="257">
        <v>6.0096999999999998E-2</v>
      </c>
      <c r="D11" s="281">
        <v>22.878320500000001</v>
      </c>
      <c r="E11" s="281">
        <v>0.43320866000000002</v>
      </c>
      <c r="F11" s="287">
        <v>0</v>
      </c>
      <c r="G11" s="287">
        <v>0</v>
      </c>
    </row>
    <row r="12" spans="1:8" s="43" customFormat="1" ht="18" customHeight="1">
      <c r="A12" s="123" t="s">
        <v>927</v>
      </c>
      <c r="B12" s="282">
        <v>4.9541430000000002</v>
      </c>
      <c r="C12" s="258">
        <v>0.148371</v>
      </c>
      <c r="D12" s="282">
        <v>15.1161365</v>
      </c>
      <c r="E12" s="282">
        <v>1.0204057200000001</v>
      </c>
      <c r="F12" s="288">
        <v>0</v>
      </c>
      <c r="G12" s="288">
        <v>0</v>
      </c>
    </row>
    <row r="13" spans="1:8" s="43" customFormat="1" ht="18" customHeight="1">
      <c r="A13" s="123" t="s">
        <v>987</v>
      </c>
      <c r="B13" s="282">
        <v>3.4788130000000002</v>
      </c>
      <c r="C13" s="258">
        <v>8.2539999999999992E-3</v>
      </c>
      <c r="D13" s="282">
        <v>16.776146000000001</v>
      </c>
      <c r="E13" s="282">
        <v>4.2948460000000001E-2</v>
      </c>
      <c r="F13" s="288">
        <v>0</v>
      </c>
      <c r="G13" s="288">
        <v>0</v>
      </c>
    </row>
    <row r="14" spans="1:8" s="43" customFormat="1" ht="19.5" customHeight="1">
      <c r="A14" s="863" t="s">
        <v>1042</v>
      </c>
      <c r="B14" s="863"/>
      <c r="C14" s="863"/>
      <c r="D14" s="863"/>
      <c r="E14" s="863"/>
      <c r="F14" s="863"/>
      <c r="G14" s="863"/>
    </row>
    <row r="15" spans="1:8" s="43" customFormat="1" ht="18" customHeight="1">
      <c r="A15" s="863" t="s">
        <v>435</v>
      </c>
      <c r="B15" s="863"/>
      <c r="C15" s="863"/>
      <c r="D15" s="863"/>
      <c r="E15" s="863"/>
      <c r="F15" s="863"/>
      <c r="G15" s="863"/>
    </row>
    <row r="16" spans="1:8" s="43" customFormat="1" ht="28.35" customHeight="1"/>
    <row r="18" spans="2:7">
      <c r="B18" s="280"/>
      <c r="C18" s="280"/>
      <c r="D18" s="280"/>
      <c r="E18" s="280"/>
      <c r="F18" s="280"/>
      <c r="G18" s="280"/>
    </row>
  </sheetData>
  <mergeCells count="7">
    <mergeCell ref="A15:G15"/>
    <mergeCell ref="A1:H1"/>
    <mergeCell ref="A2:A3"/>
    <mergeCell ref="B2:C2"/>
    <mergeCell ref="D2:E2"/>
    <mergeCell ref="F2:G2"/>
    <mergeCell ref="A14:G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activeCell="E21" sqref="E21"/>
    </sheetView>
  </sheetViews>
  <sheetFormatPr defaultRowHeight="15"/>
  <cols>
    <col min="1" max="5" width="12.140625" style="25" bestFit="1" customWidth="1"/>
    <col min="6" max="6" width="14.140625" style="25" customWidth="1"/>
    <col min="7" max="7" width="7.85546875" style="25" bestFit="1" customWidth="1"/>
    <col min="8" max="16384" width="9.140625" style="25"/>
  </cols>
  <sheetData>
    <row r="1" spans="1:7" ht="15" customHeight="1">
      <c r="A1" s="856" t="s">
        <v>33</v>
      </c>
      <c r="B1" s="856"/>
      <c r="C1" s="856"/>
      <c r="D1" s="856"/>
    </row>
    <row r="2" spans="1:7" s="43" customFormat="1" ht="63" customHeight="1">
      <c r="A2" s="27" t="s">
        <v>134</v>
      </c>
      <c r="B2" s="27" t="s">
        <v>626</v>
      </c>
      <c r="C2" s="27" t="s">
        <v>627</v>
      </c>
      <c r="D2" s="27" t="s">
        <v>628</v>
      </c>
      <c r="E2" s="27" t="s">
        <v>629</v>
      </c>
      <c r="F2" s="27" t="s">
        <v>436</v>
      </c>
    </row>
    <row r="3" spans="1:7" s="50" customFormat="1" ht="18" customHeight="1">
      <c r="A3" s="32" t="s">
        <v>95</v>
      </c>
      <c r="B3" s="49">
        <v>2320289.04</v>
      </c>
      <c r="C3" s="49">
        <v>2053189.05</v>
      </c>
      <c r="D3" s="49">
        <v>267099.99</v>
      </c>
      <c r="E3" s="33">
        <v>36180.25</v>
      </c>
      <c r="F3" s="33">
        <v>281292.88</v>
      </c>
    </row>
    <row r="4" spans="1:7" s="50" customFormat="1" ht="18" customHeight="1">
      <c r="A4" s="32" t="s">
        <v>96</v>
      </c>
      <c r="B4" s="49">
        <v>1623154.96</v>
      </c>
      <c r="C4" s="49">
        <v>1599030.7</v>
      </c>
      <c r="D4" s="33">
        <v>24124.260000000002</v>
      </c>
      <c r="E4" s="33">
        <v>3370.8299999999995</v>
      </c>
      <c r="F4" s="33">
        <v>284663.71000000002</v>
      </c>
    </row>
    <row r="5" spans="1:7" s="43" customFormat="1" ht="18" customHeight="1">
      <c r="A5" s="222">
        <v>44287</v>
      </c>
      <c r="B5" s="46">
        <v>165633.63</v>
      </c>
      <c r="C5" s="46">
        <v>174469.53</v>
      </c>
      <c r="D5" s="30">
        <v>-8835.9</v>
      </c>
      <c r="E5" s="29">
        <v>-1185.6300000000001</v>
      </c>
      <c r="F5" s="29">
        <v>280107.25</v>
      </c>
    </row>
    <row r="6" spans="1:7" s="43" customFormat="1" ht="18" customHeight="1">
      <c r="A6" s="222">
        <v>44317</v>
      </c>
      <c r="B6" s="46">
        <v>193645.45</v>
      </c>
      <c r="C6" s="46">
        <v>195603.25</v>
      </c>
      <c r="D6" s="30">
        <v>-1957.8</v>
      </c>
      <c r="E6" s="29">
        <v>-257.72000000000003</v>
      </c>
      <c r="F6" s="29">
        <v>279849.53000000003</v>
      </c>
    </row>
    <row r="7" spans="1:7" s="43" customFormat="1" ht="18" customHeight="1">
      <c r="A7" s="222">
        <v>44348</v>
      </c>
      <c r="B7" s="46">
        <v>198438.54</v>
      </c>
      <c r="C7" s="46">
        <v>185464.57</v>
      </c>
      <c r="D7" s="30">
        <v>12973.97</v>
      </c>
      <c r="E7" s="29">
        <v>1783.27</v>
      </c>
      <c r="F7" s="29">
        <v>281632.8</v>
      </c>
    </row>
    <row r="8" spans="1:7" s="43" customFormat="1" ht="18" customHeight="1">
      <c r="A8" s="222">
        <v>44378</v>
      </c>
      <c r="B8" s="46">
        <v>149309.91</v>
      </c>
      <c r="C8" s="46">
        <v>156719.9</v>
      </c>
      <c r="D8" s="30">
        <v>-7409.99</v>
      </c>
      <c r="E8" s="29">
        <v>-991.79</v>
      </c>
      <c r="F8" s="29">
        <v>280641.01</v>
      </c>
    </row>
    <row r="9" spans="1:7" s="43" customFormat="1" ht="18" customHeight="1">
      <c r="A9" s="222">
        <v>44409</v>
      </c>
      <c r="B9" s="46">
        <v>201290.27</v>
      </c>
      <c r="C9" s="46">
        <v>184734.32</v>
      </c>
      <c r="D9" s="30">
        <v>16555.95</v>
      </c>
      <c r="E9" s="29">
        <v>2232.58</v>
      </c>
      <c r="F9" s="29">
        <v>282873.59000000003</v>
      </c>
    </row>
    <row r="10" spans="1:7" s="43" customFormat="1" ht="18" customHeight="1">
      <c r="A10" s="222">
        <v>44440</v>
      </c>
      <c r="B10" s="46">
        <v>273340.34999999998</v>
      </c>
      <c r="C10" s="46">
        <v>245584.64000000001</v>
      </c>
      <c r="D10" s="30">
        <v>27755.71</v>
      </c>
      <c r="E10" s="29">
        <v>3776.97</v>
      </c>
      <c r="F10" s="29">
        <v>286650.56</v>
      </c>
      <c r="G10" s="303"/>
    </row>
    <row r="11" spans="1:7" s="43" customFormat="1" ht="18" customHeight="1">
      <c r="A11" s="409">
        <v>44470</v>
      </c>
      <c r="B11" s="120">
        <v>220263.23</v>
      </c>
      <c r="C11" s="120">
        <v>232700.15</v>
      </c>
      <c r="D11" s="119">
        <v>-12436.92</v>
      </c>
      <c r="E11" s="245">
        <v>-1657.67</v>
      </c>
      <c r="F11" s="29">
        <v>284992.89</v>
      </c>
    </row>
    <row r="12" spans="1:7" s="43" customFormat="1" ht="18" customHeight="1">
      <c r="A12" s="410">
        <v>44501</v>
      </c>
      <c r="B12" s="63">
        <v>221233.58</v>
      </c>
      <c r="C12" s="63">
        <v>223754.34</v>
      </c>
      <c r="D12" s="62">
        <v>-2520.7600000000002</v>
      </c>
      <c r="E12" s="249">
        <v>-329.18</v>
      </c>
      <c r="F12" s="29">
        <v>284663.71000000002</v>
      </c>
    </row>
    <row r="13" spans="1:7" s="43" customFormat="1" ht="18.75" customHeight="1">
      <c r="A13" s="942" t="s">
        <v>1029</v>
      </c>
      <c r="B13" s="942"/>
      <c r="C13" s="942"/>
      <c r="D13" s="942"/>
      <c r="E13" s="942"/>
      <c r="F13" s="942"/>
    </row>
    <row r="14" spans="1:7" s="43" customFormat="1" ht="18" customHeight="1">
      <c r="A14" s="942" t="s">
        <v>437</v>
      </c>
      <c r="B14" s="942"/>
      <c r="C14" s="942"/>
      <c r="D14" s="942"/>
      <c r="E14" s="942"/>
      <c r="F14" s="942"/>
    </row>
    <row r="15" spans="1:7" s="43" customFormat="1" ht="28.35" customHeight="1"/>
  </sheetData>
  <mergeCells count="3">
    <mergeCell ref="A1:D1"/>
    <mergeCell ref="A13:F13"/>
    <mergeCell ref="A14:F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G18" sqref="G18"/>
    </sheetView>
  </sheetViews>
  <sheetFormatPr defaultRowHeight="12.75"/>
  <cols>
    <col min="1" max="1" width="14.85546875" style="41" bestFit="1" customWidth="1"/>
    <col min="2" max="5" width="14.7109375" style="41" bestFit="1" customWidth="1"/>
    <col min="6" max="6" width="16.42578125" style="41" bestFit="1" customWidth="1"/>
    <col min="7" max="16384" width="9.140625" style="41"/>
  </cols>
  <sheetData>
    <row r="1" spans="1:6" ht="15" customHeight="1">
      <c r="A1" s="856" t="s">
        <v>635</v>
      </c>
      <c r="B1" s="856"/>
      <c r="C1" s="856"/>
      <c r="D1" s="856"/>
      <c r="E1" s="856"/>
      <c r="F1" s="856"/>
    </row>
    <row r="2" spans="1:6" s="42" customFormat="1" ht="125.25" customHeight="1">
      <c r="A2" s="26" t="s">
        <v>112</v>
      </c>
      <c r="B2" s="27" t="s">
        <v>632</v>
      </c>
      <c r="C2" s="27" t="s">
        <v>633</v>
      </c>
      <c r="D2" s="27" t="s">
        <v>634</v>
      </c>
      <c r="E2" s="27" t="s">
        <v>953</v>
      </c>
      <c r="F2" s="27" t="s">
        <v>954</v>
      </c>
    </row>
    <row r="3" spans="1:6" s="42" customFormat="1" ht="15" customHeight="1">
      <c r="A3" s="116" t="s">
        <v>95</v>
      </c>
      <c r="B3" s="112">
        <v>91657.539747935647</v>
      </c>
      <c r="C3" s="112">
        <v>91657.539747935647</v>
      </c>
      <c r="D3" s="112">
        <v>4406706</v>
      </c>
      <c r="E3" s="113">
        <v>2.0799558615422868</v>
      </c>
      <c r="F3" s="113">
        <v>2.0799558615422868</v>
      </c>
    </row>
    <row r="4" spans="1:6" s="42" customFormat="1" ht="16.5" customHeight="1">
      <c r="A4" s="116" t="s">
        <v>96</v>
      </c>
      <c r="B4" s="112">
        <v>94825.691560594569</v>
      </c>
      <c r="C4" s="112">
        <v>94825.691560594569</v>
      </c>
      <c r="D4" s="112">
        <v>5223798</v>
      </c>
      <c r="E4" s="113">
        <v>1.82</v>
      </c>
      <c r="F4" s="113">
        <v>1.82</v>
      </c>
    </row>
    <row r="5" spans="1:6" s="42" customFormat="1" ht="15.75" customHeight="1">
      <c r="A5" s="117" t="s">
        <v>97</v>
      </c>
      <c r="B5" s="114">
        <v>88446.739520498872</v>
      </c>
      <c r="C5" s="114">
        <v>88446.739520498872</v>
      </c>
      <c r="D5" s="114">
        <v>4453910</v>
      </c>
      <c r="E5" s="115">
        <v>1.9858223340951855</v>
      </c>
      <c r="F5" s="115">
        <v>1.9858223340951855</v>
      </c>
    </row>
    <row r="6" spans="1:6" s="42" customFormat="1" ht="18" customHeight="1">
      <c r="A6" s="117" t="s">
        <v>98</v>
      </c>
      <c r="B6" s="114">
        <v>89742.711479067308</v>
      </c>
      <c r="C6" s="114">
        <v>89742.711479067308</v>
      </c>
      <c r="D6" s="114">
        <v>4725719</v>
      </c>
      <c r="E6" s="115">
        <v>1.8990276713250895</v>
      </c>
      <c r="F6" s="115">
        <v>1.8990276713250895</v>
      </c>
    </row>
    <row r="7" spans="1:6" s="42" customFormat="1" ht="19.5" customHeight="1">
      <c r="A7" s="117" t="s">
        <v>99</v>
      </c>
      <c r="B7" s="114">
        <v>92261.174554651778</v>
      </c>
      <c r="C7" s="114">
        <v>92252.685458651758</v>
      </c>
      <c r="D7" s="114">
        <v>4799716</v>
      </c>
      <c r="E7" s="115">
        <v>1.9222215346627132</v>
      </c>
      <c r="F7" s="115">
        <v>1.9220446680314369</v>
      </c>
    </row>
    <row r="8" spans="1:6" s="42" customFormat="1" ht="13.5" customHeight="1">
      <c r="A8" s="117" t="s">
        <v>100</v>
      </c>
      <c r="B8" s="114">
        <v>85799</v>
      </c>
      <c r="C8" s="114">
        <v>85799</v>
      </c>
      <c r="D8" s="114">
        <v>4836007</v>
      </c>
      <c r="E8" s="115">
        <v>1.77</v>
      </c>
      <c r="F8" s="115">
        <v>1.7667684042300595</v>
      </c>
    </row>
    <row r="9" spans="1:6" s="42" customFormat="1" ht="13.5" customHeight="1">
      <c r="A9" s="117" t="s">
        <v>101</v>
      </c>
      <c r="B9" s="114">
        <v>97744.332309533274</v>
      </c>
      <c r="C9" s="114">
        <v>97744.332309533274</v>
      </c>
      <c r="D9" s="114">
        <v>5199465</v>
      </c>
      <c r="E9" s="115">
        <v>1.88</v>
      </c>
      <c r="F9" s="115">
        <v>1.8738456781555284</v>
      </c>
    </row>
    <row r="10" spans="1:6" s="42" customFormat="1" ht="15" customHeight="1">
      <c r="A10" s="289" t="s">
        <v>102</v>
      </c>
      <c r="B10" s="290">
        <v>97750.959983705921</v>
      </c>
      <c r="C10" s="290">
        <v>97683</v>
      </c>
      <c r="D10" s="290">
        <v>5371288</v>
      </c>
      <c r="E10" s="291">
        <v>1.82</v>
      </c>
      <c r="F10" s="291">
        <v>1.82</v>
      </c>
    </row>
    <row r="11" spans="1:6" s="42" customFormat="1" ht="15.75" customHeight="1">
      <c r="A11" s="292" t="s">
        <v>927</v>
      </c>
      <c r="B11" s="293">
        <v>102552.86925748565</v>
      </c>
      <c r="C11" s="293">
        <v>102552.86925748565</v>
      </c>
      <c r="D11" s="293">
        <v>5360300</v>
      </c>
      <c r="E11" s="294">
        <f>B11/D11*100</f>
        <v>1.9131927178979844</v>
      </c>
      <c r="F11" s="294">
        <f>C11/D11*100</f>
        <v>1.9131927178979844</v>
      </c>
    </row>
    <row r="12" spans="1:6" s="42" customFormat="1" ht="15.75" customHeight="1">
      <c r="A12" s="410">
        <v>44501</v>
      </c>
      <c r="B12" s="293">
        <v>94825.691560594569</v>
      </c>
      <c r="C12" s="293">
        <v>94825.691560594569</v>
      </c>
      <c r="D12" s="293">
        <v>5223798</v>
      </c>
      <c r="E12" s="294">
        <v>1.82</v>
      </c>
      <c r="F12" s="294">
        <v>1.82</v>
      </c>
    </row>
    <row r="13" spans="1:6" s="42" customFormat="1" ht="61.5" customHeight="1">
      <c r="A13" s="994" t="s">
        <v>1161</v>
      </c>
      <c r="B13" s="994"/>
      <c r="C13" s="994"/>
      <c r="D13" s="994"/>
      <c r="E13" s="994"/>
      <c r="F13" s="994"/>
    </row>
    <row r="14" spans="1:6" s="42" customFormat="1" ht="28.35" customHeight="1">
      <c r="A14" s="942" t="s">
        <v>1029</v>
      </c>
      <c r="B14" s="942"/>
      <c r="C14" s="942"/>
      <c r="D14" s="942"/>
      <c r="E14" s="942"/>
      <c r="F14" s="942"/>
    </row>
    <row r="15" spans="1:6">
      <c r="A15" s="927" t="s">
        <v>78</v>
      </c>
      <c r="B15" s="927"/>
      <c r="C15" s="927"/>
      <c r="D15" s="927"/>
      <c r="E15" s="927"/>
      <c r="F15" s="927"/>
    </row>
    <row r="16" spans="1:6">
      <c r="A16" s="42"/>
      <c r="B16" s="42"/>
      <c r="C16" s="42"/>
      <c r="D16" s="42"/>
      <c r="E16" s="42"/>
      <c r="F16" s="42"/>
    </row>
  </sheetData>
  <mergeCells count="4">
    <mergeCell ref="A1:F1"/>
    <mergeCell ref="A13:F13"/>
    <mergeCell ref="A14:F14"/>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Normal="100" workbookViewId="0">
      <selection activeCell="L23" sqref="L23"/>
    </sheetView>
  </sheetViews>
  <sheetFormatPr defaultRowHeight="15"/>
  <cols>
    <col min="1" max="1" width="11.7109375" style="25" bestFit="1" customWidth="1"/>
    <col min="2" max="2" width="7.28515625" style="25" bestFit="1" customWidth="1"/>
    <col min="3" max="3" width="10.140625" style="25" bestFit="1" customWidth="1"/>
    <col min="4" max="4" width="7.140625" style="25" bestFit="1" customWidth="1"/>
    <col min="5" max="5" width="10.140625" style="25" bestFit="1" customWidth="1"/>
    <col min="6" max="6" width="7.140625" style="25" bestFit="1" customWidth="1"/>
    <col min="7" max="7" width="10.7109375" style="25" bestFit="1" customWidth="1"/>
    <col min="8" max="8" width="6.7109375" style="25" bestFit="1" customWidth="1"/>
    <col min="9" max="9" width="10.140625" style="25" bestFit="1" customWidth="1"/>
    <col min="10" max="10" width="7.5703125" style="25" bestFit="1" customWidth="1"/>
    <col min="11" max="11" width="9.85546875" style="25" bestFit="1" customWidth="1"/>
    <col min="12" max="12" width="7" style="25" bestFit="1" customWidth="1"/>
    <col min="13" max="13" width="9.7109375" style="25" bestFit="1" customWidth="1"/>
    <col min="14" max="14" width="7" style="25" bestFit="1" customWidth="1"/>
    <col min="15" max="15" width="12.5703125" style="25" bestFit="1" customWidth="1"/>
    <col min="16" max="16" width="7.140625" style="25" bestFit="1" customWidth="1"/>
    <col min="17" max="17" width="10.85546875" style="25" bestFit="1" customWidth="1"/>
    <col min="18" max="18" width="6.85546875" style="25" bestFit="1" customWidth="1"/>
    <col min="19" max="19" width="10.28515625" style="25" bestFit="1" customWidth="1"/>
    <col min="20" max="20" width="6.7109375" style="25" bestFit="1" customWidth="1"/>
    <col min="21" max="21" width="12.5703125" style="25" bestFit="1" customWidth="1"/>
    <col min="22" max="22" width="6.7109375" style="25" bestFit="1" customWidth="1"/>
    <col min="23" max="23" width="10.42578125" style="25" bestFit="1" customWidth="1"/>
    <col min="24" max="24" width="6.85546875" style="25" bestFit="1" customWidth="1"/>
    <col min="25" max="25" width="10.28515625" style="25" bestFit="1" customWidth="1"/>
    <col min="26" max="26" width="7.28515625" style="25" bestFit="1" customWidth="1"/>
    <col min="27" max="27" width="11" style="25" bestFit="1" customWidth="1"/>
    <col min="28" max="28" width="7.28515625" style="25" bestFit="1" customWidth="1"/>
    <col min="29" max="29" width="13" style="25" bestFit="1" customWidth="1"/>
    <col min="30" max="30" width="4.7109375" style="25" bestFit="1" customWidth="1"/>
    <col min="31" max="16384" width="9.140625" style="25"/>
  </cols>
  <sheetData>
    <row r="1" spans="1:29" ht="15" customHeight="1">
      <c r="A1" s="856" t="s">
        <v>34</v>
      </c>
      <c r="B1" s="856"/>
      <c r="C1" s="856"/>
      <c r="D1" s="856"/>
      <c r="E1" s="856"/>
      <c r="F1" s="856"/>
      <c r="G1" s="856"/>
      <c r="H1" s="856"/>
      <c r="I1" s="856"/>
      <c r="J1" s="856"/>
      <c r="K1" s="856"/>
      <c r="L1" s="856"/>
      <c r="M1" s="856"/>
      <c r="N1" s="856"/>
      <c r="O1" s="856"/>
      <c r="P1" s="856"/>
      <c r="Q1" s="856"/>
      <c r="R1" s="856"/>
      <c r="S1" s="856"/>
      <c r="T1" s="856"/>
      <c r="U1" s="856"/>
      <c r="V1" s="856"/>
      <c r="W1" s="856"/>
      <c r="X1" s="856"/>
      <c r="Y1" s="856"/>
      <c r="Z1" s="856"/>
    </row>
    <row r="2" spans="1:29" s="43" customFormat="1" ht="51" customHeight="1">
      <c r="A2" s="875" t="s">
        <v>946</v>
      </c>
      <c r="B2" s="913" t="s">
        <v>438</v>
      </c>
      <c r="C2" s="914"/>
      <c r="D2" s="873" t="s">
        <v>439</v>
      </c>
      <c r="E2" s="874"/>
      <c r="F2" s="873" t="s">
        <v>440</v>
      </c>
      <c r="G2" s="874"/>
      <c r="H2" s="873" t="s">
        <v>441</v>
      </c>
      <c r="I2" s="874"/>
      <c r="J2" s="913" t="s">
        <v>442</v>
      </c>
      <c r="K2" s="914"/>
      <c r="L2" s="913" t="s">
        <v>443</v>
      </c>
      <c r="M2" s="914"/>
      <c r="N2" s="873" t="s">
        <v>444</v>
      </c>
      <c r="O2" s="874"/>
      <c r="P2" s="913" t="s">
        <v>445</v>
      </c>
      <c r="Q2" s="914"/>
      <c r="R2" s="913" t="s">
        <v>208</v>
      </c>
      <c r="S2" s="914"/>
      <c r="T2" s="873" t="s">
        <v>446</v>
      </c>
      <c r="U2" s="874"/>
      <c r="V2" s="873" t="s">
        <v>447</v>
      </c>
      <c r="W2" s="874"/>
      <c r="X2" s="873" t="s">
        <v>448</v>
      </c>
      <c r="Y2" s="874"/>
      <c r="Z2" s="913" t="s">
        <v>204</v>
      </c>
      <c r="AA2" s="914"/>
      <c r="AB2" s="913" t="s">
        <v>90</v>
      </c>
      <c r="AC2" s="914"/>
    </row>
    <row r="3" spans="1:29" s="43" customFormat="1" ht="51.75" customHeight="1">
      <c r="A3" s="876"/>
      <c r="B3" s="27" t="s">
        <v>449</v>
      </c>
      <c r="C3" s="27" t="s">
        <v>630</v>
      </c>
      <c r="D3" s="27" t="s">
        <v>449</v>
      </c>
      <c r="E3" s="27" t="s">
        <v>630</v>
      </c>
      <c r="F3" s="27" t="s">
        <v>449</v>
      </c>
      <c r="G3" s="27" t="s">
        <v>630</v>
      </c>
      <c r="H3" s="27" t="s">
        <v>449</v>
      </c>
      <c r="I3" s="27" t="s">
        <v>630</v>
      </c>
      <c r="J3" s="27" t="s">
        <v>449</v>
      </c>
      <c r="K3" s="27" t="s">
        <v>630</v>
      </c>
      <c r="L3" s="27" t="s">
        <v>449</v>
      </c>
      <c r="M3" s="27" t="s">
        <v>630</v>
      </c>
      <c r="N3" s="27" t="s">
        <v>449</v>
      </c>
      <c r="O3" s="27" t="s">
        <v>630</v>
      </c>
      <c r="P3" s="27" t="s">
        <v>449</v>
      </c>
      <c r="Q3" s="27" t="s">
        <v>630</v>
      </c>
      <c r="R3" s="27" t="s">
        <v>449</v>
      </c>
      <c r="S3" s="27" t="s">
        <v>630</v>
      </c>
      <c r="T3" s="27" t="s">
        <v>449</v>
      </c>
      <c r="U3" s="27" t="s">
        <v>630</v>
      </c>
      <c r="V3" s="27" t="s">
        <v>449</v>
      </c>
      <c r="W3" s="27" t="s">
        <v>630</v>
      </c>
      <c r="X3" s="27" t="s">
        <v>449</v>
      </c>
      <c r="Y3" s="27" t="s">
        <v>630</v>
      </c>
      <c r="Z3" s="27" t="s">
        <v>449</v>
      </c>
      <c r="AA3" s="27" t="s">
        <v>630</v>
      </c>
      <c r="AB3" s="27" t="s">
        <v>449</v>
      </c>
      <c r="AC3" s="27" t="s">
        <v>630</v>
      </c>
    </row>
    <row r="4" spans="1:29" s="50" customFormat="1" ht="18" customHeight="1">
      <c r="A4" s="32" t="s">
        <v>95</v>
      </c>
      <c r="B4" s="34">
        <v>10178</v>
      </c>
      <c r="C4" s="49">
        <v>4462903.28</v>
      </c>
      <c r="D4" s="35">
        <v>66</v>
      </c>
      <c r="E4" s="49">
        <v>456690.09</v>
      </c>
      <c r="F4" s="34">
        <v>2340</v>
      </c>
      <c r="G4" s="49">
        <v>1305900.27</v>
      </c>
      <c r="H4" s="34">
        <v>215</v>
      </c>
      <c r="I4" s="34">
        <v>42525.5</v>
      </c>
      <c r="J4" s="34">
        <v>23</v>
      </c>
      <c r="K4" s="34">
        <v>2208.4499999999998</v>
      </c>
      <c r="L4" s="34">
        <v>792</v>
      </c>
      <c r="M4" s="34">
        <v>3345.92</v>
      </c>
      <c r="N4" s="34">
        <v>1582</v>
      </c>
      <c r="O4" s="49">
        <v>2478604.94</v>
      </c>
      <c r="P4" s="34">
        <v>679</v>
      </c>
      <c r="Q4" s="49">
        <v>117686.38</v>
      </c>
      <c r="R4" s="34">
        <v>79</v>
      </c>
      <c r="S4" s="49">
        <v>555211.81000000006</v>
      </c>
      <c r="T4" s="35">
        <v>794</v>
      </c>
      <c r="U4" s="49">
        <v>2164195.9</v>
      </c>
      <c r="V4" s="35">
        <v>98</v>
      </c>
      <c r="W4" s="49">
        <v>600289.04</v>
      </c>
      <c r="X4" s="35">
        <v>27</v>
      </c>
      <c r="Y4" s="34">
        <v>39926.51</v>
      </c>
      <c r="Z4" s="34">
        <v>31720</v>
      </c>
      <c r="AA4" s="49">
        <v>1234373.6299999999</v>
      </c>
      <c r="AB4" s="34">
        <v>48593</v>
      </c>
      <c r="AC4" s="68">
        <v>13463861.720000001</v>
      </c>
    </row>
    <row r="5" spans="1:29" s="50" customFormat="1" ht="18" customHeight="1">
      <c r="A5" s="32" t="s">
        <v>96</v>
      </c>
      <c r="B5" s="34">
        <v>10433</v>
      </c>
      <c r="C5" s="49">
        <v>5223798.1500000004</v>
      </c>
      <c r="D5" s="35">
        <v>10</v>
      </c>
      <c r="E5" s="49">
        <v>531265.01</v>
      </c>
      <c r="F5" s="34">
        <v>2615</v>
      </c>
      <c r="G5" s="49">
        <v>1611422.65</v>
      </c>
      <c r="H5" s="34">
        <v>217</v>
      </c>
      <c r="I5" s="34">
        <v>46212.63</v>
      </c>
      <c r="J5" s="34">
        <v>23</v>
      </c>
      <c r="K5" s="34">
        <v>2679.25</v>
      </c>
      <c r="L5" s="34">
        <v>1040</v>
      </c>
      <c r="M5" s="34">
        <v>3178.91</v>
      </c>
      <c r="N5" s="34">
        <v>1499</v>
      </c>
      <c r="O5" s="49">
        <v>2912987.57</v>
      </c>
      <c r="P5" s="34">
        <v>851</v>
      </c>
      <c r="Q5" s="49">
        <v>224861.99</v>
      </c>
      <c r="R5" s="34">
        <v>80</v>
      </c>
      <c r="S5" s="49">
        <v>601156.01</v>
      </c>
      <c r="T5" s="35">
        <v>846</v>
      </c>
      <c r="U5" s="49">
        <v>2448630.4</v>
      </c>
      <c r="V5" s="35">
        <v>84</v>
      </c>
      <c r="W5" s="49">
        <v>594632.87</v>
      </c>
      <c r="X5" s="35">
        <v>24</v>
      </c>
      <c r="Y5" s="34">
        <v>35828.15</v>
      </c>
      <c r="Z5" s="34">
        <v>39986</v>
      </c>
      <c r="AA5" s="49">
        <v>1394941.71</v>
      </c>
      <c r="AB5" s="34">
        <v>57708</v>
      </c>
      <c r="AC5" s="68">
        <v>15631595.300000001</v>
      </c>
    </row>
    <row r="6" spans="1:29" s="43" customFormat="1" ht="18" customHeight="1">
      <c r="A6" s="36" t="s">
        <v>97</v>
      </c>
      <c r="B6" s="30">
        <v>10199</v>
      </c>
      <c r="C6" s="46">
        <v>4453909.67</v>
      </c>
      <c r="D6" s="31">
        <v>66</v>
      </c>
      <c r="E6" s="46">
        <v>452466.44</v>
      </c>
      <c r="F6" s="30">
        <v>2381</v>
      </c>
      <c r="G6" s="46">
        <v>1365527.16</v>
      </c>
      <c r="H6" s="30">
        <v>215</v>
      </c>
      <c r="I6" s="30">
        <v>42468.41</v>
      </c>
      <c r="J6" s="30">
        <v>23</v>
      </c>
      <c r="K6" s="30">
        <v>2170.1799999999998</v>
      </c>
      <c r="L6" s="30">
        <v>795</v>
      </c>
      <c r="M6" s="30">
        <v>3378.75</v>
      </c>
      <c r="N6" s="30">
        <v>1583</v>
      </c>
      <c r="O6" s="46">
        <v>2522617.7599999998</v>
      </c>
      <c r="P6" s="30">
        <v>687</v>
      </c>
      <c r="Q6" s="46">
        <v>116521.86</v>
      </c>
      <c r="R6" s="30">
        <v>79</v>
      </c>
      <c r="S6" s="46">
        <v>564949.93000000005</v>
      </c>
      <c r="T6" s="31">
        <v>795</v>
      </c>
      <c r="U6" s="46">
        <v>2173729.36</v>
      </c>
      <c r="V6" s="31">
        <v>98</v>
      </c>
      <c r="W6" s="46">
        <v>608953.81999999995</v>
      </c>
      <c r="X6" s="31">
        <v>27</v>
      </c>
      <c r="Y6" s="30">
        <v>38616.57</v>
      </c>
      <c r="Z6" s="30">
        <v>32331</v>
      </c>
      <c r="AA6" s="46">
        <v>1245352.25</v>
      </c>
      <c r="AB6" s="30">
        <v>49279</v>
      </c>
      <c r="AC6" s="69">
        <v>13590662.16</v>
      </c>
    </row>
    <row r="7" spans="1:29" s="43" customFormat="1" ht="18" customHeight="1">
      <c r="A7" s="36" t="s">
        <v>98</v>
      </c>
      <c r="B7" s="30">
        <v>10255</v>
      </c>
      <c r="C7" s="46">
        <v>4725719.12</v>
      </c>
      <c r="D7" s="31">
        <v>10</v>
      </c>
      <c r="E7" s="46">
        <v>485750.5</v>
      </c>
      <c r="F7" s="30">
        <v>2400</v>
      </c>
      <c r="G7" s="46">
        <v>1376112.48</v>
      </c>
      <c r="H7" s="30">
        <v>218</v>
      </c>
      <c r="I7" s="30">
        <v>43349.03</v>
      </c>
      <c r="J7" s="30">
        <v>23</v>
      </c>
      <c r="K7" s="30">
        <v>2279.64</v>
      </c>
      <c r="L7" s="30">
        <v>807</v>
      </c>
      <c r="M7" s="30">
        <v>3580.42</v>
      </c>
      <c r="N7" s="30">
        <v>1575</v>
      </c>
      <c r="O7" s="46">
        <v>2640878.4300000002</v>
      </c>
      <c r="P7" s="30">
        <v>711</v>
      </c>
      <c r="Q7" s="46">
        <v>119940.67</v>
      </c>
      <c r="R7" s="30">
        <v>79</v>
      </c>
      <c r="S7" s="46">
        <v>579760.27</v>
      </c>
      <c r="T7" s="31">
        <v>782</v>
      </c>
      <c r="U7" s="46">
        <v>2271296.29</v>
      </c>
      <c r="V7" s="31">
        <v>97</v>
      </c>
      <c r="W7" s="46">
        <v>618500.02</v>
      </c>
      <c r="X7" s="31">
        <v>27</v>
      </c>
      <c r="Y7" s="30">
        <v>35708.129999999997</v>
      </c>
      <c r="Z7" s="30">
        <v>33077</v>
      </c>
      <c r="AA7" s="46">
        <v>1280251.6200000001</v>
      </c>
      <c r="AB7" s="30">
        <v>50061</v>
      </c>
      <c r="AC7" s="69">
        <v>14183126.619999999</v>
      </c>
    </row>
    <row r="8" spans="1:29" s="43" customFormat="1" ht="18" customHeight="1">
      <c r="A8" s="118" t="s">
        <v>99</v>
      </c>
      <c r="B8" s="119">
        <v>10318</v>
      </c>
      <c r="C8" s="120">
        <v>4799716.18</v>
      </c>
      <c r="D8" s="121">
        <v>10</v>
      </c>
      <c r="E8" s="120">
        <v>493937.27</v>
      </c>
      <c r="F8" s="119">
        <v>2430</v>
      </c>
      <c r="G8" s="120">
        <v>1398384.15</v>
      </c>
      <c r="H8" s="119">
        <v>218</v>
      </c>
      <c r="I8" s="119">
        <v>42738.77</v>
      </c>
      <c r="J8" s="119">
        <v>23</v>
      </c>
      <c r="K8" s="119">
        <v>2451.14</v>
      </c>
      <c r="L8" s="119">
        <v>838</v>
      </c>
      <c r="M8" s="119">
        <v>3668.18</v>
      </c>
      <c r="N8" s="119">
        <v>1518</v>
      </c>
      <c r="O8" s="120">
        <v>2651699.4300000002</v>
      </c>
      <c r="P8" s="119">
        <v>729</v>
      </c>
      <c r="Q8" s="120">
        <v>220687.09</v>
      </c>
      <c r="R8" s="119">
        <v>79</v>
      </c>
      <c r="S8" s="120">
        <v>582883.17000000004</v>
      </c>
      <c r="T8" s="121">
        <v>754</v>
      </c>
      <c r="U8" s="120">
        <v>2294877.96</v>
      </c>
      <c r="V8" s="121">
        <v>96</v>
      </c>
      <c r="W8" s="120">
        <v>540183.28</v>
      </c>
      <c r="X8" s="121">
        <v>24</v>
      </c>
      <c r="Y8" s="119">
        <v>34865.61</v>
      </c>
      <c r="Z8" s="119">
        <v>34187</v>
      </c>
      <c r="AA8" s="120">
        <v>1287307.8400000001</v>
      </c>
      <c r="AB8" s="119">
        <v>51224</v>
      </c>
      <c r="AC8" s="122">
        <v>14353400.07</v>
      </c>
    </row>
    <row r="9" spans="1:29" s="43" customFormat="1" ht="18" customHeight="1">
      <c r="A9" s="123" t="s">
        <v>100</v>
      </c>
      <c r="B9" s="62">
        <v>10300</v>
      </c>
      <c r="C9" s="63">
        <v>4836007.04</v>
      </c>
      <c r="D9" s="124">
        <v>10</v>
      </c>
      <c r="E9" s="63">
        <v>505869.01</v>
      </c>
      <c r="F9" s="62">
        <v>2447</v>
      </c>
      <c r="G9" s="63">
        <v>1482460.14</v>
      </c>
      <c r="H9" s="62">
        <v>216</v>
      </c>
      <c r="I9" s="62">
        <v>43266.239999999998</v>
      </c>
      <c r="J9" s="62">
        <v>23</v>
      </c>
      <c r="K9" s="62">
        <v>2373.9499999999998</v>
      </c>
      <c r="L9" s="62">
        <v>868</v>
      </c>
      <c r="M9" s="62">
        <v>3897.78</v>
      </c>
      <c r="N9" s="62">
        <v>1517</v>
      </c>
      <c r="O9" s="63">
        <v>2758496.03</v>
      </c>
      <c r="P9" s="62">
        <v>750</v>
      </c>
      <c r="Q9" s="63">
        <v>223150.63</v>
      </c>
      <c r="R9" s="62">
        <v>77</v>
      </c>
      <c r="S9" s="63">
        <v>598852.78</v>
      </c>
      <c r="T9" s="124">
        <v>748</v>
      </c>
      <c r="U9" s="63">
        <v>2305169.94</v>
      </c>
      <c r="V9" s="124">
        <v>83</v>
      </c>
      <c r="W9" s="63">
        <v>546756.28</v>
      </c>
      <c r="X9" s="124">
        <v>24</v>
      </c>
      <c r="Y9" s="62">
        <v>35338.86</v>
      </c>
      <c r="Z9" s="62">
        <v>35341</v>
      </c>
      <c r="AA9" s="63">
        <v>1305387.8700000001</v>
      </c>
      <c r="AB9" s="62">
        <v>52404</v>
      </c>
      <c r="AC9" s="125">
        <v>14647026.550000001</v>
      </c>
    </row>
    <row r="10" spans="1:29" s="43" customFormat="1" ht="18" customHeight="1">
      <c r="A10" s="126" t="s">
        <v>101</v>
      </c>
      <c r="B10" s="62">
        <v>10356</v>
      </c>
      <c r="C10" s="63">
        <v>5199465.4099999992</v>
      </c>
      <c r="D10" s="124">
        <v>10</v>
      </c>
      <c r="E10" s="63">
        <v>541046.18999999994</v>
      </c>
      <c r="F10" s="62">
        <v>2498</v>
      </c>
      <c r="G10" s="63">
        <v>1529024.44</v>
      </c>
      <c r="H10" s="62">
        <v>217</v>
      </c>
      <c r="I10" s="62">
        <v>40330.400000000001</v>
      </c>
      <c r="J10" s="62">
        <v>23</v>
      </c>
      <c r="K10" s="62">
        <v>2574.2100000000005</v>
      </c>
      <c r="L10" s="62">
        <v>900</v>
      </c>
      <c r="M10" s="62">
        <v>3063.0699999999997</v>
      </c>
      <c r="N10" s="62">
        <v>1526</v>
      </c>
      <c r="O10" s="63">
        <v>2865976.28</v>
      </c>
      <c r="P10" s="62">
        <v>771</v>
      </c>
      <c r="Q10" s="63">
        <v>223429.58000000002</v>
      </c>
      <c r="R10" s="62">
        <v>77</v>
      </c>
      <c r="S10" s="63">
        <v>615195.93999999994</v>
      </c>
      <c r="T10" s="124">
        <v>751</v>
      </c>
      <c r="U10" s="63">
        <v>2407466.41</v>
      </c>
      <c r="V10" s="124">
        <v>83</v>
      </c>
      <c r="W10" s="63">
        <v>556807.42999999993</v>
      </c>
      <c r="X10" s="124">
        <v>24</v>
      </c>
      <c r="Y10" s="62">
        <v>36292.69</v>
      </c>
      <c r="Z10" s="62">
        <v>36560</v>
      </c>
      <c r="AA10" s="63">
        <v>1352086.8299999998</v>
      </c>
      <c r="AB10" s="62">
        <v>53796</v>
      </c>
      <c r="AC10" s="125">
        <v>15372758.879999999</v>
      </c>
    </row>
    <row r="11" spans="1:29" s="43" customFormat="1" ht="18" customHeight="1">
      <c r="A11" s="240" t="s">
        <v>102</v>
      </c>
      <c r="B11" s="119">
        <v>10383</v>
      </c>
      <c r="C11" s="120">
        <v>5371288.04</v>
      </c>
      <c r="D11" s="121">
        <v>10</v>
      </c>
      <c r="E11" s="120">
        <v>547144.46</v>
      </c>
      <c r="F11" s="119">
        <v>2549</v>
      </c>
      <c r="G11" s="120">
        <v>1563178.88</v>
      </c>
      <c r="H11" s="119">
        <v>217</v>
      </c>
      <c r="I11" s="119">
        <v>43609.82</v>
      </c>
      <c r="J11" s="119">
        <v>23</v>
      </c>
      <c r="K11" s="119">
        <v>2786.88</v>
      </c>
      <c r="L11" s="119">
        <v>951</v>
      </c>
      <c r="M11" s="119">
        <v>3256.82</v>
      </c>
      <c r="N11" s="119">
        <v>1534</v>
      </c>
      <c r="O11" s="120">
        <v>2904265.88</v>
      </c>
      <c r="P11" s="119">
        <v>785</v>
      </c>
      <c r="Q11" s="120">
        <v>225797.15</v>
      </c>
      <c r="R11" s="119">
        <v>78</v>
      </c>
      <c r="S11" s="120">
        <v>609418.59</v>
      </c>
      <c r="T11" s="121">
        <v>744</v>
      </c>
      <c r="U11" s="120">
        <v>2472445.12</v>
      </c>
      <c r="V11" s="121">
        <v>83</v>
      </c>
      <c r="W11" s="120">
        <v>572367.53</v>
      </c>
      <c r="X11" s="121">
        <v>24</v>
      </c>
      <c r="Y11" s="119">
        <v>38223.18</v>
      </c>
      <c r="Z11" s="119">
        <v>37983</v>
      </c>
      <c r="AA11" s="120">
        <v>1389633.56</v>
      </c>
      <c r="AB11" s="119">
        <v>55364</v>
      </c>
      <c r="AC11" s="122">
        <v>15743415.91</v>
      </c>
    </row>
    <row r="12" spans="1:29" s="43" customFormat="1" ht="18" customHeight="1">
      <c r="A12" s="123" t="s">
        <v>927</v>
      </c>
      <c r="B12" s="62">
        <v>10401</v>
      </c>
      <c r="C12" s="63">
        <v>5360300.12</v>
      </c>
      <c r="D12" s="124">
        <v>10</v>
      </c>
      <c r="E12" s="63">
        <v>567679.89</v>
      </c>
      <c r="F12" s="62">
        <v>2585</v>
      </c>
      <c r="G12" s="63">
        <v>1567526.86</v>
      </c>
      <c r="H12" s="62">
        <v>217</v>
      </c>
      <c r="I12" s="62">
        <v>43716.41</v>
      </c>
      <c r="J12" s="62">
        <v>23</v>
      </c>
      <c r="K12" s="62">
        <v>2811.71</v>
      </c>
      <c r="L12" s="62">
        <v>998</v>
      </c>
      <c r="M12" s="62">
        <v>3246.83</v>
      </c>
      <c r="N12" s="62">
        <v>1503</v>
      </c>
      <c r="O12" s="63">
        <v>2935413.39</v>
      </c>
      <c r="P12" s="62">
        <v>817</v>
      </c>
      <c r="Q12" s="63">
        <v>226472.35</v>
      </c>
      <c r="R12" s="62">
        <v>79</v>
      </c>
      <c r="S12" s="63">
        <v>607708.76</v>
      </c>
      <c r="T12" s="124">
        <v>741</v>
      </c>
      <c r="U12" s="63">
        <v>2482743.27</v>
      </c>
      <c r="V12" s="124">
        <v>83</v>
      </c>
      <c r="W12" s="63">
        <v>585188.19999999995</v>
      </c>
      <c r="X12" s="124">
        <v>24</v>
      </c>
      <c r="Y12" s="62">
        <v>36478.21</v>
      </c>
      <c r="Z12" s="62">
        <v>39171</v>
      </c>
      <c r="AA12" s="63">
        <v>1399835.65</v>
      </c>
      <c r="AB12" s="62">
        <v>56652</v>
      </c>
      <c r="AC12" s="125">
        <v>15819121.650000002</v>
      </c>
    </row>
    <row r="13" spans="1:29" s="43" customFormat="1" ht="18" customHeight="1">
      <c r="A13" s="410">
        <v>44501</v>
      </c>
      <c r="B13" s="62">
        <v>10433</v>
      </c>
      <c r="C13" s="63">
        <v>5223798.1500000004</v>
      </c>
      <c r="D13" s="124">
        <v>10</v>
      </c>
      <c r="E13" s="63">
        <v>531265.01</v>
      </c>
      <c r="F13" s="62">
        <v>2615</v>
      </c>
      <c r="G13" s="63">
        <v>1611422.65</v>
      </c>
      <c r="H13" s="411">
        <v>217</v>
      </c>
      <c r="I13" s="62">
        <v>46212.63</v>
      </c>
      <c r="J13" s="62">
        <v>23</v>
      </c>
      <c r="K13" s="62">
        <v>2679.25</v>
      </c>
      <c r="L13" s="62">
        <v>1040</v>
      </c>
      <c r="M13" s="62">
        <v>3178.91</v>
      </c>
      <c r="N13" s="62">
        <v>1499</v>
      </c>
      <c r="O13" s="63">
        <v>2912987.57</v>
      </c>
      <c r="P13" s="62">
        <v>851</v>
      </c>
      <c r="Q13" s="63">
        <v>224861.99</v>
      </c>
      <c r="R13" s="62">
        <v>80</v>
      </c>
      <c r="S13" s="63">
        <v>601156.01</v>
      </c>
      <c r="T13" s="124">
        <v>846</v>
      </c>
      <c r="U13" s="63">
        <v>2448630.4</v>
      </c>
      <c r="V13" s="124">
        <v>84</v>
      </c>
      <c r="W13" s="63">
        <v>594632.87</v>
      </c>
      <c r="X13" s="124">
        <v>24</v>
      </c>
      <c r="Y13" s="62">
        <v>35828.15</v>
      </c>
      <c r="Z13" s="62">
        <v>39986</v>
      </c>
      <c r="AA13" s="63">
        <v>1394941.71</v>
      </c>
      <c r="AB13" s="62">
        <v>57708</v>
      </c>
      <c r="AC13" s="125">
        <v>15631595.300000001</v>
      </c>
    </row>
    <row r="14" spans="1:29" s="43" customFormat="1" ht="14.25" customHeight="1">
      <c r="A14" s="942" t="s">
        <v>631</v>
      </c>
      <c r="B14" s="942"/>
      <c r="C14" s="942"/>
      <c r="D14" s="942"/>
      <c r="E14" s="942"/>
      <c r="F14" s="942"/>
      <c r="G14" s="942"/>
      <c r="H14" s="942"/>
      <c r="I14" s="942"/>
      <c r="J14" s="942"/>
      <c r="K14" s="942"/>
      <c r="L14" s="942"/>
      <c r="M14" s="942"/>
      <c r="N14" s="942"/>
      <c r="O14" s="942"/>
      <c r="P14" s="942"/>
      <c r="Q14" s="942"/>
      <c r="R14" s="942"/>
      <c r="S14" s="942"/>
      <c r="T14" s="942"/>
      <c r="U14" s="942"/>
      <c r="V14" s="942"/>
      <c r="W14" s="942"/>
      <c r="X14" s="942"/>
      <c r="Y14" s="942"/>
      <c r="Z14" s="942"/>
    </row>
    <row r="15" spans="1:29" s="43" customFormat="1" ht="13.5" customHeight="1">
      <c r="A15" s="942" t="s">
        <v>947</v>
      </c>
      <c r="B15" s="942"/>
      <c r="C15" s="942"/>
      <c r="D15" s="942"/>
      <c r="E15" s="942"/>
      <c r="F15" s="942"/>
      <c r="G15" s="942"/>
      <c r="H15" s="942"/>
      <c r="I15" s="942"/>
      <c r="J15" s="942"/>
      <c r="K15" s="942"/>
      <c r="L15" s="942"/>
      <c r="M15" s="942"/>
      <c r="N15" s="942"/>
      <c r="O15" s="942"/>
      <c r="P15" s="942"/>
      <c r="Q15" s="942"/>
      <c r="R15" s="942"/>
      <c r="S15" s="942"/>
      <c r="T15" s="942"/>
      <c r="U15" s="942"/>
      <c r="V15" s="942"/>
      <c r="W15" s="942"/>
      <c r="X15" s="942"/>
      <c r="Y15" s="942"/>
      <c r="Z15" s="942"/>
    </row>
    <row r="16" spans="1:29" s="43" customFormat="1" ht="13.5" customHeight="1">
      <c r="A16" s="942" t="s">
        <v>984</v>
      </c>
      <c r="B16" s="942"/>
      <c r="C16" s="942"/>
      <c r="D16" s="942"/>
      <c r="E16" s="942"/>
      <c r="F16" s="942"/>
      <c r="G16" s="942"/>
      <c r="H16" s="942"/>
      <c r="I16" s="942"/>
      <c r="J16" s="942"/>
      <c r="K16" s="942"/>
      <c r="L16" s="942"/>
      <c r="M16" s="942"/>
      <c r="N16" s="942"/>
      <c r="O16" s="942"/>
      <c r="P16" s="942"/>
      <c r="Q16" s="942"/>
      <c r="R16" s="942"/>
      <c r="S16" s="942"/>
      <c r="T16" s="942"/>
      <c r="U16" s="942"/>
      <c r="V16" s="942"/>
      <c r="W16" s="942"/>
      <c r="X16" s="942"/>
      <c r="Y16" s="942"/>
      <c r="Z16" s="942"/>
    </row>
    <row r="17" spans="1:26" s="43" customFormat="1" ht="13.5" customHeight="1">
      <c r="A17" s="942" t="s">
        <v>450</v>
      </c>
      <c r="B17" s="942"/>
      <c r="C17" s="942"/>
      <c r="D17" s="942"/>
      <c r="E17" s="942"/>
      <c r="F17" s="942"/>
      <c r="G17" s="942"/>
      <c r="H17" s="942"/>
      <c r="I17" s="942"/>
      <c r="J17" s="942"/>
      <c r="K17" s="942"/>
      <c r="L17" s="942"/>
      <c r="M17" s="942"/>
      <c r="N17" s="942"/>
      <c r="O17" s="942"/>
      <c r="P17" s="942"/>
      <c r="Q17" s="942"/>
      <c r="R17" s="942"/>
      <c r="S17" s="942"/>
      <c r="T17" s="942"/>
      <c r="U17" s="942"/>
      <c r="V17" s="942"/>
      <c r="W17" s="942"/>
      <c r="X17" s="942"/>
      <c r="Y17" s="942"/>
      <c r="Z17" s="942"/>
    </row>
    <row r="18" spans="1:26" s="43" customFormat="1" ht="28.35" customHeight="1"/>
  </sheetData>
  <mergeCells count="20">
    <mergeCell ref="AB2:AC2"/>
    <mergeCell ref="A1:Z1"/>
    <mergeCell ref="A2:A3"/>
    <mergeCell ref="B2:C2"/>
    <mergeCell ref="D2:E2"/>
    <mergeCell ref="F2:G2"/>
    <mergeCell ref="H2:I2"/>
    <mergeCell ref="J2:K2"/>
    <mergeCell ref="L2:M2"/>
    <mergeCell ref="N2:O2"/>
    <mergeCell ref="A14:Z14"/>
    <mergeCell ref="A15:Z15"/>
    <mergeCell ref="A16:Z16"/>
    <mergeCell ref="A17:Z17"/>
    <mergeCell ref="R2:S2"/>
    <mergeCell ref="T2:U2"/>
    <mergeCell ref="V2:W2"/>
    <mergeCell ref="X2:Y2"/>
    <mergeCell ref="Z2:AA2"/>
    <mergeCell ref="P2:Q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G27" sqref="G27"/>
    </sheetView>
  </sheetViews>
  <sheetFormatPr defaultRowHeight="12.75"/>
  <cols>
    <col min="1" max="1" width="32.7109375" style="689" customWidth="1"/>
    <col min="2" max="256" width="9.140625" style="689"/>
    <col min="257" max="257" width="32.7109375" style="689" customWidth="1"/>
    <col min="258" max="512" width="9.140625" style="689"/>
    <col min="513" max="513" width="32.7109375" style="689" customWidth="1"/>
    <col min="514" max="768" width="9.140625" style="689"/>
    <col min="769" max="769" width="32.7109375" style="689" customWidth="1"/>
    <col min="770" max="1024" width="9.140625" style="689"/>
    <col min="1025" max="1025" width="32.7109375" style="689" customWidth="1"/>
    <col min="1026" max="1280" width="9.140625" style="689"/>
    <col min="1281" max="1281" width="32.7109375" style="689" customWidth="1"/>
    <col min="1282" max="1536" width="9.140625" style="689"/>
    <col min="1537" max="1537" width="32.7109375" style="689" customWidth="1"/>
    <col min="1538" max="1792" width="9.140625" style="689"/>
    <col min="1793" max="1793" width="32.7109375" style="689" customWidth="1"/>
    <col min="1794" max="2048" width="9.140625" style="689"/>
    <col min="2049" max="2049" width="32.7109375" style="689" customWidth="1"/>
    <col min="2050" max="2304" width="9.140625" style="689"/>
    <col min="2305" max="2305" width="32.7109375" style="689" customWidth="1"/>
    <col min="2306" max="2560" width="9.140625" style="689"/>
    <col min="2561" max="2561" width="32.7109375" style="689" customWidth="1"/>
    <col min="2562" max="2816" width="9.140625" style="689"/>
    <col min="2817" max="2817" width="32.7109375" style="689" customWidth="1"/>
    <col min="2818" max="3072" width="9.140625" style="689"/>
    <col min="3073" max="3073" width="32.7109375" style="689" customWidth="1"/>
    <col min="3074" max="3328" width="9.140625" style="689"/>
    <col min="3329" max="3329" width="32.7109375" style="689" customWidth="1"/>
    <col min="3330" max="3584" width="9.140625" style="689"/>
    <col min="3585" max="3585" width="32.7109375" style="689" customWidth="1"/>
    <col min="3586" max="3840" width="9.140625" style="689"/>
    <col min="3841" max="3841" width="32.7109375" style="689" customWidth="1"/>
    <col min="3842" max="4096" width="9.140625" style="689"/>
    <col min="4097" max="4097" width="32.7109375" style="689" customWidth="1"/>
    <col min="4098" max="4352" width="9.140625" style="689"/>
    <col min="4353" max="4353" width="32.7109375" style="689" customWidth="1"/>
    <col min="4354" max="4608" width="9.140625" style="689"/>
    <col min="4609" max="4609" width="32.7109375" style="689" customWidth="1"/>
    <col min="4610" max="4864" width="9.140625" style="689"/>
    <col min="4865" max="4865" width="32.7109375" style="689" customWidth="1"/>
    <col min="4866" max="5120" width="9.140625" style="689"/>
    <col min="5121" max="5121" width="32.7109375" style="689" customWidth="1"/>
    <col min="5122" max="5376" width="9.140625" style="689"/>
    <col min="5377" max="5377" width="32.7109375" style="689" customWidth="1"/>
    <col min="5378" max="5632" width="9.140625" style="689"/>
    <col min="5633" max="5633" width="32.7109375" style="689" customWidth="1"/>
    <col min="5634" max="5888" width="9.140625" style="689"/>
    <col min="5889" max="5889" width="32.7109375" style="689" customWidth="1"/>
    <col min="5890" max="6144" width="9.140625" style="689"/>
    <col min="6145" max="6145" width="32.7109375" style="689" customWidth="1"/>
    <col min="6146" max="6400" width="9.140625" style="689"/>
    <col min="6401" max="6401" width="32.7109375" style="689" customWidth="1"/>
    <col min="6402" max="6656" width="9.140625" style="689"/>
    <col min="6657" max="6657" width="32.7109375" style="689" customWidth="1"/>
    <col min="6658" max="6912" width="9.140625" style="689"/>
    <col min="6913" max="6913" width="32.7109375" style="689" customWidth="1"/>
    <col min="6914" max="7168" width="9.140625" style="689"/>
    <col min="7169" max="7169" width="32.7109375" style="689" customWidth="1"/>
    <col min="7170" max="7424" width="9.140625" style="689"/>
    <col min="7425" max="7425" width="32.7109375" style="689" customWidth="1"/>
    <col min="7426" max="7680" width="9.140625" style="689"/>
    <col min="7681" max="7681" width="32.7109375" style="689" customWidth="1"/>
    <col min="7682" max="7936" width="9.140625" style="689"/>
    <col min="7937" max="7937" width="32.7109375" style="689" customWidth="1"/>
    <col min="7938" max="8192" width="9.140625" style="689"/>
    <col min="8193" max="8193" width="32.7109375" style="689" customWidth="1"/>
    <col min="8194" max="8448" width="9.140625" style="689"/>
    <col min="8449" max="8449" width="32.7109375" style="689" customWidth="1"/>
    <col min="8450" max="8704" width="9.140625" style="689"/>
    <col min="8705" max="8705" width="32.7109375" style="689" customWidth="1"/>
    <col min="8706" max="8960" width="9.140625" style="689"/>
    <col min="8961" max="8961" width="32.7109375" style="689" customWidth="1"/>
    <col min="8962" max="9216" width="9.140625" style="689"/>
    <col min="9217" max="9217" width="32.7109375" style="689" customWidth="1"/>
    <col min="9218" max="9472" width="9.140625" style="689"/>
    <col min="9473" max="9473" width="32.7109375" style="689" customWidth="1"/>
    <col min="9474" max="9728" width="9.140625" style="689"/>
    <col min="9729" max="9729" width="32.7109375" style="689" customWidth="1"/>
    <col min="9730" max="9984" width="9.140625" style="689"/>
    <col min="9985" max="9985" width="32.7109375" style="689" customWidth="1"/>
    <col min="9986" max="10240" width="9.140625" style="689"/>
    <col min="10241" max="10241" width="32.7109375" style="689" customWidth="1"/>
    <col min="10242" max="10496" width="9.140625" style="689"/>
    <col min="10497" max="10497" width="32.7109375" style="689" customWidth="1"/>
    <col min="10498" max="10752" width="9.140625" style="689"/>
    <col min="10753" max="10753" width="32.7109375" style="689" customWidth="1"/>
    <col min="10754" max="11008" width="9.140625" style="689"/>
    <col min="11009" max="11009" width="32.7109375" style="689" customWidth="1"/>
    <col min="11010" max="11264" width="9.140625" style="689"/>
    <col min="11265" max="11265" width="32.7109375" style="689" customWidth="1"/>
    <col min="11266" max="11520" width="9.140625" style="689"/>
    <col min="11521" max="11521" width="32.7109375" style="689" customWidth="1"/>
    <col min="11522" max="11776" width="9.140625" style="689"/>
    <col min="11777" max="11777" width="32.7109375" style="689" customWidth="1"/>
    <col min="11778" max="12032" width="9.140625" style="689"/>
    <col min="12033" max="12033" width="32.7109375" style="689" customWidth="1"/>
    <col min="12034" max="12288" width="9.140625" style="689"/>
    <col min="12289" max="12289" width="32.7109375" style="689" customWidth="1"/>
    <col min="12290" max="12544" width="9.140625" style="689"/>
    <col min="12545" max="12545" width="32.7109375" style="689" customWidth="1"/>
    <col min="12546" max="12800" width="9.140625" style="689"/>
    <col min="12801" max="12801" width="32.7109375" style="689" customWidth="1"/>
    <col min="12802" max="13056" width="9.140625" style="689"/>
    <col min="13057" max="13057" width="32.7109375" style="689" customWidth="1"/>
    <col min="13058" max="13312" width="9.140625" style="689"/>
    <col min="13313" max="13313" width="32.7109375" style="689" customWidth="1"/>
    <col min="13314" max="13568" width="9.140625" style="689"/>
    <col min="13569" max="13569" width="32.7109375" style="689" customWidth="1"/>
    <col min="13570" max="13824" width="9.140625" style="689"/>
    <col min="13825" max="13825" width="32.7109375" style="689" customWidth="1"/>
    <col min="13826" max="14080" width="9.140625" style="689"/>
    <col min="14081" max="14081" width="32.7109375" style="689" customWidth="1"/>
    <col min="14082" max="14336" width="9.140625" style="689"/>
    <col min="14337" max="14337" width="32.7109375" style="689" customWidth="1"/>
    <col min="14338" max="14592" width="9.140625" style="689"/>
    <col min="14593" max="14593" width="32.7109375" style="689" customWidth="1"/>
    <col min="14594" max="14848" width="9.140625" style="689"/>
    <col min="14849" max="14849" width="32.7109375" style="689" customWidth="1"/>
    <col min="14850" max="15104" width="9.140625" style="689"/>
    <col min="15105" max="15105" width="32.7109375" style="689" customWidth="1"/>
    <col min="15106" max="15360" width="9.140625" style="689"/>
    <col min="15361" max="15361" width="32.7109375" style="689" customWidth="1"/>
    <col min="15362" max="15616" width="9.140625" style="689"/>
    <col min="15617" max="15617" width="32.7109375" style="689" customWidth="1"/>
    <col min="15618" max="15872" width="9.140625" style="689"/>
    <col min="15873" max="15873" width="32.7109375" style="689" customWidth="1"/>
    <col min="15874" max="16128" width="9.140625" style="689"/>
    <col min="16129" max="16129" width="32.7109375" style="689" customWidth="1"/>
    <col min="16130" max="16384" width="9.140625" style="689"/>
  </cols>
  <sheetData>
    <row r="1" spans="1:8">
      <c r="A1" s="995" t="s">
        <v>1187</v>
      </c>
      <c r="B1" s="929"/>
      <c r="C1" s="929"/>
      <c r="D1" s="929"/>
      <c r="E1" s="929"/>
      <c r="F1" s="929"/>
      <c r="G1" s="929"/>
      <c r="H1" s="929"/>
    </row>
    <row r="2" spans="1:8" ht="14.25">
      <c r="A2" s="826"/>
    </row>
    <row r="3" spans="1:8" ht="15">
      <c r="A3" s="996" t="s">
        <v>1188</v>
      </c>
      <c r="B3" s="998" t="s">
        <v>1189</v>
      </c>
      <c r="C3" s="998"/>
      <c r="D3" s="998"/>
      <c r="E3" s="998"/>
      <c r="F3" s="998"/>
      <c r="G3" s="998"/>
      <c r="H3" s="998"/>
    </row>
    <row r="4" spans="1:8" ht="15">
      <c r="A4" s="997"/>
      <c r="B4" s="827">
        <v>44440</v>
      </c>
      <c r="C4" s="827">
        <v>44348</v>
      </c>
      <c r="D4" s="827">
        <v>44256</v>
      </c>
      <c r="E4" s="827">
        <v>44166</v>
      </c>
      <c r="F4" s="827">
        <v>44075</v>
      </c>
      <c r="G4" s="827">
        <v>43983</v>
      </c>
      <c r="H4" s="827">
        <v>43891</v>
      </c>
    </row>
    <row r="5" spans="1:8" ht="15">
      <c r="A5" s="828" t="s">
        <v>1190</v>
      </c>
      <c r="B5" s="829">
        <v>3296.107</v>
      </c>
      <c r="C5" s="829">
        <v>3072.3049999999998</v>
      </c>
      <c r="D5" s="829">
        <v>3497</v>
      </c>
      <c r="E5" s="829">
        <v>3699</v>
      </c>
      <c r="F5" s="829">
        <v>4004.056</v>
      </c>
      <c r="G5" s="829">
        <v>3991.7170000000001</v>
      </c>
      <c r="H5" s="829">
        <v>4059.2170000000001</v>
      </c>
    </row>
    <row r="6" spans="1:8" ht="15">
      <c r="A6" s="828" t="s">
        <v>1191</v>
      </c>
      <c r="B6" s="829">
        <v>1352.625</v>
      </c>
      <c r="C6" s="829">
        <v>1295.3800000000001</v>
      </c>
      <c r="D6" s="829">
        <v>1409</v>
      </c>
      <c r="E6" s="829">
        <v>1488</v>
      </c>
      <c r="F6" s="829">
        <v>4763.3130000000001</v>
      </c>
      <c r="G6" s="829">
        <v>4892.0829999999996</v>
      </c>
      <c r="H6" s="829">
        <v>4931.4830000000002</v>
      </c>
    </row>
    <row r="7" spans="1:8" ht="15">
      <c r="A7" s="828" t="s">
        <v>1192</v>
      </c>
      <c r="B7" s="829">
        <v>268.58699999999999</v>
      </c>
      <c r="C7" s="829">
        <v>177.33799999999999</v>
      </c>
      <c r="D7" s="829">
        <v>177</v>
      </c>
      <c r="E7" s="829">
        <v>178</v>
      </c>
      <c r="F7" s="829">
        <v>179.518</v>
      </c>
      <c r="G7" s="829">
        <v>179.518</v>
      </c>
      <c r="H7" s="829">
        <v>179.518</v>
      </c>
    </row>
    <row r="8" spans="1:8" ht="15">
      <c r="A8" s="828" t="s">
        <v>1193</v>
      </c>
      <c r="B8" s="829">
        <v>0</v>
      </c>
      <c r="C8" s="829">
        <v>0</v>
      </c>
      <c r="D8" s="829">
        <v>0</v>
      </c>
      <c r="E8" s="829">
        <v>9</v>
      </c>
      <c r="F8" s="829">
        <v>31.608000000000001</v>
      </c>
      <c r="G8" s="829">
        <v>31.608000000000001</v>
      </c>
      <c r="H8" s="829">
        <v>31.606999999999999</v>
      </c>
    </row>
    <row r="9" spans="1:8" ht="15">
      <c r="A9" s="828" t="s">
        <v>1194</v>
      </c>
      <c r="B9" s="829">
        <v>669.33600000000001</v>
      </c>
      <c r="C9" s="829">
        <v>630.23599999999999</v>
      </c>
      <c r="D9" s="829">
        <v>630</v>
      </c>
      <c r="E9" s="829">
        <v>669</v>
      </c>
      <c r="F9" s="829">
        <v>669.33699999999999</v>
      </c>
      <c r="G9" s="829">
        <v>661.83600000000001</v>
      </c>
      <c r="H9" s="829">
        <v>661.83600000000001</v>
      </c>
    </row>
    <row r="10" spans="1:8" ht="15">
      <c r="A10" s="828" t="s">
        <v>1195</v>
      </c>
      <c r="B10" s="829">
        <v>1504.8510000000001</v>
      </c>
      <c r="C10" s="829">
        <v>1510.579</v>
      </c>
      <c r="D10" s="829">
        <v>1683</v>
      </c>
      <c r="E10" s="829">
        <v>1643</v>
      </c>
      <c r="F10" s="829">
        <v>1794.039</v>
      </c>
      <c r="G10" s="829">
        <v>1800.7529999999999</v>
      </c>
      <c r="H10" s="829">
        <v>1820.0540000000001</v>
      </c>
    </row>
    <row r="11" spans="1:8" ht="15">
      <c r="A11" s="828" t="s">
        <v>1196</v>
      </c>
      <c r="B11" s="829">
        <v>42.378999999999998</v>
      </c>
      <c r="C11" s="829">
        <v>73.397999999999996</v>
      </c>
      <c r="D11" s="829">
        <v>392</v>
      </c>
      <c r="E11" s="829">
        <v>427</v>
      </c>
      <c r="F11" s="829">
        <v>427.40800000000002</v>
      </c>
      <c r="G11" s="829">
        <v>427.40899999999999</v>
      </c>
      <c r="H11" s="829">
        <v>434.209</v>
      </c>
    </row>
    <row r="12" spans="1:8" ht="15">
      <c r="A12" s="828" t="s">
        <v>1197</v>
      </c>
      <c r="B12" s="829">
        <v>35.909999999999997</v>
      </c>
      <c r="C12" s="829">
        <v>35.909999999999997</v>
      </c>
      <c r="D12" s="829">
        <v>330</v>
      </c>
      <c r="E12" s="829">
        <v>330</v>
      </c>
      <c r="F12" s="829">
        <v>372.56299999999999</v>
      </c>
      <c r="G12" s="829">
        <v>372.56299999999999</v>
      </c>
      <c r="H12" s="829">
        <v>347.58300000000003</v>
      </c>
    </row>
    <row r="13" spans="1:8" ht="15">
      <c r="A13" s="828" t="s">
        <v>1198</v>
      </c>
      <c r="B13" s="829">
        <v>39123.660000000003</v>
      </c>
      <c r="C13" s="829">
        <v>39898.125</v>
      </c>
      <c r="D13" s="829">
        <v>38684</v>
      </c>
      <c r="E13" s="829">
        <v>39824</v>
      </c>
      <c r="F13" s="829">
        <v>46901.34</v>
      </c>
      <c r="G13" s="829">
        <v>45370.350999999995</v>
      </c>
      <c r="H13" s="829">
        <v>45370.350999999995</v>
      </c>
    </row>
    <row r="14" spans="1:8" ht="15">
      <c r="A14" s="830" t="s">
        <v>90</v>
      </c>
      <c r="B14" s="831">
        <f>SUM(B5:B13)</f>
        <v>46293.455000000002</v>
      </c>
      <c r="C14" s="831">
        <f>SUM(C5:C13)</f>
        <v>46693.271000000001</v>
      </c>
      <c r="D14" s="831">
        <f>SUM(D5:D13)</f>
        <v>46802</v>
      </c>
      <c r="E14" s="831">
        <f>SUM(E5:E13)</f>
        <v>48267</v>
      </c>
      <c r="F14" s="831">
        <v>59143.182000000001</v>
      </c>
      <c r="G14" s="831">
        <v>57762.178999999996</v>
      </c>
      <c r="H14" s="831">
        <v>57835.858</v>
      </c>
    </row>
  </sheetData>
  <mergeCells count="3">
    <mergeCell ref="A1:H1"/>
    <mergeCell ref="A3:A4"/>
    <mergeCell ref="B3:H3"/>
  </mergeCells>
  <pageMargins left="0.7" right="0.7" top="0.75" bottom="0.75" header="0.3" footer="0.3"/>
  <pageSetup paperSize="9" orientation="portrait" r:id="rId1"/>
  <ignoredErrors>
    <ignoredError sqref="B14:H14" formulaRange="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activeCell="F24" sqref="F24"/>
    </sheetView>
  </sheetViews>
  <sheetFormatPr defaultRowHeight="15"/>
  <cols>
    <col min="1" max="11" width="14.7109375" style="25" bestFit="1" customWidth="1"/>
    <col min="12" max="12" width="4.7109375" style="25" bestFit="1" customWidth="1"/>
    <col min="13" max="16384" width="9.140625" style="25"/>
  </cols>
  <sheetData>
    <row r="1" spans="1:11" ht="13.5" customHeight="1">
      <c r="A1" s="863" t="s">
        <v>1050</v>
      </c>
      <c r="B1" s="863"/>
      <c r="C1" s="863"/>
      <c r="D1" s="863"/>
      <c r="E1" s="863"/>
    </row>
    <row r="2" spans="1:11" s="43" customFormat="1" ht="16.5" customHeight="1">
      <c r="A2" s="865" t="s">
        <v>87</v>
      </c>
      <c r="B2" s="937" t="s">
        <v>451</v>
      </c>
      <c r="C2" s="938"/>
      <c r="D2" s="939"/>
      <c r="E2" s="913" t="s">
        <v>452</v>
      </c>
      <c r="F2" s="919"/>
      <c r="G2" s="914"/>
      <c r="H2" s="937" t="s">
        <v>453</v>
      </c>
      <c r="I2" s="938"/>
      <c r="J2" s="939"/>
      <c r="K2" s="977" t="s">
        <v>454</v>
      </c>
    </row>
    <row r="3" spans="1:11" s="43" customFormat="1" ht="27.75" customHeight="1">
      <c r="A3" s="867"/>
      <c r="B3" s="27" t="s">
        <v>455</v>
      </c>
      <c r="C3" s="27" t="s">
        <v>456</v>
      </c>
      <c r="D3" s="27" t="s">
        <v>90</v>
      </c>
      <c r="E3" s="27" t="s">
        <v>455</v>
      </c>
      <c r="F3" s="27" t="s">
        <v>456</v>
      </c>
      <c r="G3" s="27" t="s">
        <v>90</v>
      </c>
      <c r="H3" s="27" t="s">
        <v>455</v>
      </c>
      <c r="I3" s="27" t="s">
        <v>456</v>
      </c>
      <c r="J3" s="27" t="s">
        <v>90</v>
      </c>
      <c r="K3" s="978"/>
    </row>
    <row r="4" spans="1:11" s="50" customFormat="1" ht="18" customHeight="1">
      <c r="A4" s="32" t="s">
        <v>95</v>
      </c>
      <c r="B4" s="49">
        <v>7015518.5789999999</v>
      </c>
      <c r="C4" s="49">
        <v>1623648.32</v>
      </c>
      <c r="D4" s="49">
        <v>8639166.898</v>
      </c>
      <c r="E4" s="49">
        <v>6873140.7130000005</v>
      </c>
      <c r="F4" s="49">
        <v>1551283.2320000001</v>
      </c>
      <c r="G4" s="49">
        <v>8424423.9450000003</v>
      </c>
      <c r="H4" s="49">
        <v>142377.86670000001</v>
      </c>
      <c r="I4" s="34">
        <v>72365.087390000001</v>
      </c>
      <c r="J4" s="49">
        <v>214742.9541</v>
      </c>
      <c r="K4" s="49">
        <v>3142763.54</v>
      </c>
    </row>
    <row r="5" spans="1:11" s="50" customFormat="1" ht="18" customHeight="1">
      <c r="A5" s="32" t="s">
        <v>96</v>
      </c>
      <c r="B5" s="49">
        <v>4633214.2009467091</v>
      </c>
      <c r="C5" s="49">
        <v>1231359.1304373017</v>
      </c>
      <c r="D5" s="49">
        <v>5864573.3313840106</v>
      </c>
      <c r="E5" s="49">
        <v>4450703.2848287392</v>
      </c>
      <c r="F5" s="49">
        <v>1159830.824937627</v>
      </c>
      <c r="G5" s="49">
        <v>5610534.109766366</v>
      </c>
      <c r="H5" s="49">
        <v>182510.90611797947</v>
      </c>
      <c r="I5" s="34">
        <v>71528.305499674883</v>
      </c>
      <c r="J5" s="49">
        <v>254039.21161765436</v>
      </c>
      <c r="K5" s="49">
        <v>3733701.8347168788</v>
      </c>
    </row>
    <row r="6" spans="1:11" s="43" customFormat="1" ht="18.75" customHeight="1">
      <c r="A6" s="28" t="s">
        <v>97</v>
      </c>
      <c r="B6" s="46">
        <v>531397.49970000004</v>
      </c>
      <c r="C6" s="46">
        <v>133300.35089999999</v>
      </c>
      <c r="D6" s="46">
        <v>664697.85060000001</v>
      </c>
      <c r="E6" s="46">
        <v>450794.04080000002</v>
      </c>
      <c r="F6" s="46">
        <v>120997.41250000001</v>
      </c>
      <c r="G6" s="46">
        <v>571791.45330000005</v>
      </c>
      <c r="H6" s="30">
        <v>80603.459050000005</v>
      </c>
      <c r="I6" s="30">
        <v>12302.93838</v>
      </c>
      <c r="J6" s="30">
        <v>92906.397429999997</v>
      </c>
      <c r="K6" s="46">
        <v>3237985.0811573081</v>
      </c>
    </row>
    <row r="7" spans="1:11" s="43" customFormat="1" ht="18" customHeight="1">
      <c r="A7" s="28" t="s">
        <v>98</v>
      </c>
      <c r="B7" s="46">
        <v>468981.54129999998</v>
      </c>
      <c r="C7" s="46">
        <v>123396.829</v>
      </c>
      <c r="D7" s="46">
        <v>592378.37040000001</v>
      </c>
      <c r="E7" s="46">
        <v>506231.66399999999</v>
      </c>
      <c r="F7" s="46">
        <v>124748.4663</v>
      </c>
      <c r="G7" s="46">
        <v>630980.13069999998</v>
      </c>
      <c r="H7" s="30">
        <v>-37250.122609999999</v>
      </c>
      <c r="I7" s="30">
        <v>-1351.63724</v>
      </c>
      <c r="J7" s="30">
        <v>-38601.759859999998</v>
      </c>
      <c r="K7" s="46">
        <v>3305659.824</v>
      </c>
    </row>
    <row r="8" spans="1:11" s="43" customFormat="1" ht="18" customHeight="1">
      <c r="A8" s="28" t="s">
        <v>99</v>
      </c>
      <c r="B8" s="46">
        <v>566892.89599999995</v>
      </c>
      <c r="C8" s="46">
        <v>139213.05600000001</v>
      </c>
      <c r="D8" s="46">
        <v>706105.95200000005</v>
      </c>
      <c r="E8" s="46">
        <v>549358.44819999998</v>
      </c>
      <c r="F8" s="46">
        <v>141427.2801</v>
      </c>
      <c r="G8" s="46">
        <v>690785.728</v>
      </c>
      <c r="H8" s="30">
        <v>17534.447499999998</v>
      </c>
      <c r="I8" s="30">
        <v>-2214.2240959999999</v>
      </c>
      <c r="J8" s="30">
        <v>15320.223410000001</v>
      </c>
      <c r="K8" s="46">
        <v>3366876.5669999998</v>
      </c>
    </row>
    <row r="9" spans="1:11" s="43" customFormat="1" ht="18" customHeight="1">
      <c r="A9" s="28" t="s">
        <v>100</v>
      </c>
      <c r="B9" s="46">
        <v>647424.34600000002</v>
      </c>
      <c r="C9" s="46">
        <v>146205.67739999999</v>
      </c>
      <c r="D9" s="46">
        <v>793630.02399999998</v>
      </c>
      <c r="E9" s="46">
        <v>556000.18299999996</v>
      </c>
      <c r="F9" s="46">
        <v>123374.6205</v>
      </c>
      <c r="G9" s="46">
        <v>679374.80299999996</v>
      </c>
      <c r="H9" s="30">
        <v>91424.16416</v>
      </c>
      <c r="I9" s="30">
        <v>22831.056916000001</v>
      </c>
      <c r="J9" s="46">
        <v>114255.22112</v>
      </c>
      <c r="K9" s="46">
        <v>3531852.8689999999</v>
      </c>
    </row>
    <row r="10" spans="1:11" s="43" customFormat="1" ht="18" customHeight="1">
      <c r="A10" s="28" t="s">
        <v>101</v>
      </c>
      <c r="B10" s="46">
        <v>589018.03799999994</v>
      </c>
      <c r="C10" s="46">
        <v>180059.97659999999</v>
      </c>
      <c r="D10" s="46">
        <v>769078.01399999997</v>
      </c>
      <c r="E10" s="46">
        <v>572811.65599999996</v>
      </c>
      <c r="F10" s="46">
        <v>163290.21280000001</v>
      </c>
      <c r="G10" s="46">
        <v>736101.87</v>
      </c>
      <c r="H10" s="30">
        <v>16206.3801</v>
      </c>
      <c r="I10" s="30">
        <v>16769.763790000001</v>
      </c>
      <c r="J10" s="30">
        <v>32976.143900000003</v>
      </c>
      <c r="K10" s="46">
        <v>3659445.048</v>
      </c>
    </row>
    <row r="11" spans="1:11" s="43" customFormat="1" ht="18" customHeight="1">
      <c r="A11" s="219" t="s">
        <v>102</v>
      </c>
      <c r="B11" s="120">
        <v>612546.33900000004</v>
      </c>
      <c r="C11" s="120">
        <v>171853.8101</v>
      </c>
      <c r="D11" s="120">
        <v>784400.14899999998</v>
      </c>
      <c r="E11" s="120">
        <v>656615.19799999997</v>
      </c>
      <c r="F11" s="120">
        <v>175042.18780000001</v>
      </c>
      <c r="G11" s="120">
        <v>831657.38500000001</v>
      </c>
      <c r="H11" s="119">
        <v>-44068.858200000002</v>
      </c>
      <c r="I11" s="119">
        <v>-3188.3777500000001</v>
      </c>
      <c r="J11" s="119">
        <v>-47257.235999999997</v>
      </c>
      <c r="K11" s="120">
        <v>3673893.17</v>
      </c>
    </row>
    <row r="12" spans="1:11" s="43" customFormat="1" ht="18" customHeight="1">
      <c r="A12" s="123" t="s">
        <v>927</v>
      </c>
      <c r="B12" s="63">
        <v>589217.1371524753</v>
      </c>
      <c r="C12" s="63">
        <v>161816.20761493943</v>
      </c>
      <c r="D12" s="63">
        <v>751033.34476741496</v>
      </c>
      <c r="E12" s="63">
        <v>561199.01487653609</v>
      </c>
      <c r="F12" s="63">
        <v>151559.30526356027</v>
      </c>
      <c r="G12" s="63">
        <v>712758.32014009636</v>
      </c>
      <c r="H12" s="62">
        <v>28018.132276042394</v>
      </c>
      <c r="I12" s="62">
        <v>10256.902351379591</v>
      </c>
      <c r="J12" s="62">
        <v>38275.034627421992</v>
      </c>
      <c r="K12" s="63">
        <v>3733203.7626832151</v>
      </c>
    </row>
    <row r="13" spans="1:11" s="43" customFormat="1" ht="18" customHeight="1">
      <c r="A13" s="410">
        <v>44501</v>
      </c>
      <c r="B13" s="63">
        <v>627736.40379423369</v>
      </c>
      <c r="C13" s="63">
        <v>175513.22282236232</v>
      </c>
      <c r="D13" s="63">
        <v>803249.62661659531</v>
      </c>
      <c r="E13" s="63">
        <v>597693.0799522032</v>
      </c>
      <c r="F13" s="63">
        <v>159391.33967406664</v>
      </c>
      <c r="G13" s="63">
        <v>757084.41962626949</v>
      </c>
      <c r="H13" s="62">
        <v>30043.303841937071</v>
      </c>
      <c r="I13" s="62">
        <v>16121.883148295296</v>
      </c>
      <c r="J13" s="62">
        <v>46165.186990232382</v>
      </c>
      <c r="K13" s="63">
        <v>3733701.8347168788</v>
      </c>
    </row>
    <row r="14" spans="1:11" s="43" customFormat="1" ht="18.75" customHeight="1">
      <c r="A14" s="863" t="s">
        <v>929</v>
      </c>
      <c r="B14" s="863"/>
      <c r="C14" s="863"/>
      <c r="D14" s="863"/>
      <c r="E14" s="863"/>
    </row>
    <row r="15" spans="1:11" s="43" customFormat="1" ht="18" customHeight="1">
      <c r="A15" s="863" t="s">
        <v>78</v>
      </c>
      <c r="B15" s="863"/>
      <c r="C15" s="863"/>
      <c r="D15" s="863"/>
      <c r="E15" s="863"/>
    </row>
    <row r="16" spans="1:11" s="43" customFormat="1" ht="28.35" customHeight="1"/>
    <row r="17" spans="2:10">
      <c r="B17" s="154"/>
      <c r="C17" s="154"/>
      <c r="D17" s="154"/>
      <c r="E17" s="154"/>
      <c r="F17" s="154"/>
      <c r="G17" s="154"/>
      <c r="H17" s="154"/>
      <c r="I17" s="154"/>
      <c r="J17" s="154"/>
    </row>
    <row r="18" spans="2:10">
      <c r="B18" s="154"/>
      <c r="C18" s="154"/>
      <c r="D18" s="154"/>
      <c r="E18" s="154"/>
      <c r="F18" s="154"/>
      <c r="G18" s="154"/>
      <c r="H18" s="154"/>
      <c r="I18" s="154"/>
      <c r="J18" s="154"/>
    </row>
  </sheetData>
  <mergeCells count="8">
    <mergeCell ref="H2:J2"/>
    <mergeCell ref="K2:K3"/>
    <mergeCell ref="A14:E14"/>
    <mergeCell ref="A15:E15"/>
    <mergeCell ref="A1:E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opLeftCell="A43" zoomScaleNormal="100" workbookViewId="0">
      <selection activeCell="E93" sqref="E93"/>
    </sheetView>
  </sheetViews>
  <sheetFormatPr defaultColWidth="8.85546875" defaultRowHeight="15"/>
  <cols>
    <col min="1" max="1" width="8.85546875" style="141"/>
    <col min="2" max="2" width="35.28515625" style="141" customWidth="1"/>
    <col min="3" max="3" width="11" style="141" bestFit="1" customWidth="1"/>
    <col min="4" max="4" width="12.85546875" style="141" bestFit="1" customWidth="1"/>
    <col min="5" max="5" width="16.5703125" style="141" customWidth="1"/>
    <col min="6" max="6" width="13.5703125" style="141" bestFit="1" customWidth="1"/>
    <col min="7" max="7" width="12.42578125" style="141" bestFit="1" customWidth="1"/>
    <col min="8" max="8" width="16.85546875" style="141" customWidth="1"/>
    <col min="9" max="9" width="17" style="151" customWidth="1"/>
    <col min="10" max="10" width="12.85546875" style="151" bestFit="1" customWidth="1"/>
    <col min="11" max="11" width="10.7109375" style="141" bestFit="1" customWidth="1"/>
    <col min="12" max="12" width="11.5703125" style="141" bestFit="1" customWidth="1"/>
    <col min="13" max="13" width="12.42578125" style="141" bestFit="1" customWidth="1"/>
    <col min="14" max="14" width="14.28515625" style="141" bestFit="1" customWidth="1"/>
    <col min="15" max="15" width="17.28515625" style="141" customWidth="1"/>
    <col min="16" max="16" width="13.5703125" style="141" customWidth="1"/>
    <col min="17" max="17" width="15.140625" style="141" customWidth="1"/>
    <col min="18" max="16384" width="8.85546875" style="141"/>
  </cols>
  <sheetData>
    <row r="1" spans="1:17" s="130" customFormat="1">
      <c r="A1" s="129" t="s">
        <v>1051</v>
      </c>
      <c r="I1" s="131"/>
      <c r="J1" s="131"/>
    </row>
    <row r="2" spans="1:17" s="130" customFormat="1">
      <c r="A2" s="1003" t="s">
        <v>636</v>
      </c>
      <c r="B2" s="1004" t="s">
        <v>637</v>
      </c>
      <c r="C2" s="1005" t="s">
        <v>95</v>
      </c>
      <c r="D2" s="1005"/>
      <c r="E2" s="1005"/>
      <c r="F2" s="1005"/>
      <c r="G2" s="1005"/>
      <c r="H2" s="1005"/>
      <c r="I2" s="999" t="s">
        <v>96</v>
      </c>
      <c r="J2" s="1000"/>
      <c r="K2" s="1000"/>
      <c r="L2" s="1000"/>
      <c r="M2" s="1000"/>
      <c r="N2" s="1000"/>
      <c r="O2" s="1000"/>
      <c r="P2" s="1000"/>
      <c r="Q2" s="1001"/>
    </row>
    <row r="3" spans="1:17" s="130" customFormat="1" ht="110.25" customHeight="1">
      <c r="A3" s="1003"/>
      <c r="B3" s="1004"/>
      <c r="C3" s="133" t="s">
        <v>638</v>
      </c>
      <c r="D3" s="133" t="s">
        <v>639</v>
      </c>
      <c r="E3" s="133" t="s">
        <v>640</v>
      </c>
      <c r="F3" s="133" t="s">
        <v>641</v>
      </c>
      <c r="G3" s="133" t="s">
        <v>642</v>
      </c>
      <c r="H3" s="133" t="s">
        <v>643</v>
      </c>
      <c r="I3" s="133" t="s">
        <v>1110</v>
      </c>
      <c r="J3" s="133" t="s">
        <v>1111</v>
      </c>
      <c r="K3" s="133" t="s">
        <v>644</v>
      </c>
      <c r="L3" s="133" t="s">
        <v>641</v>
      </c>
      <c r="M3" s="133" t="s">
        <v>642</v>
      </c>
      <c r="N3" s="133" t="s">
        <v>1112</v>
      </c>
      <c r="O3" s="133" t="s">
        <v>1113</v>
      </c>
      <c r="P3" s="133" t="s">
        <v>1114</v>
      </c>
      <c r="Q3" s="133" t="s">
        <v>1115</v>
      </c>
    </row>
    <row r="4" spans="1:17" s="130" customFormat="1">
      <c r="A4" s="132" t="s">
        <v>645</v>
      </c>
      <c r="B4" s="134" t="s">
        <v>646</v>
      </c>
      <c r="C4" s="134"/>
      <c r="D4" s="134"/>
      <c r="E4" s="134"/>
      <c r="F4" s="134"/>
      <c r="G4" s="134"/>
      <c r="H4" s="134"/>
      <c r="I4" s="135"/>
      <c r="J4" s="135"/>
      <c r="K4" s="134"/>
      <c r="L4" s="134"/>
      <c r="M4" s="134"/>
      <c r="N4" s="134"/>
      <c r="O4" s="136"/>
      <c r="P4" s="137"/>
      <c r="Q4" s="138"/>
    </row>
    <row r="5" spans="1:17">
      <c r="A5" s="133" t="s">
        <v>647</v>
      </c>
      <c r="B5" s="139" t="s">
        <v>648</v>
      </c>
      <c r="C5" s="140"/>
      <c r="D5" s="140"/>
      <c r="E5" s="140"/>
      <c r="F5" s="140"/>
      <c r="G5" s="140"/>
      <c r="H5" s="140"/>
      <c r="I5" s="140"/>
      <c r="J5" s="140"/>
      <c r="K5" s="140"/>
      <c r="L5" s="140"/>
      <c r="M5" s="140"/>
      <c r="N5" s="140"/>
      <c r="O5" s="136"/>
      <c r="P5" s="137"/>
      <c r="Q5" s="138"/>
    </row>
    <row r="6" spans="1:17">
      <c r="A6" s="142">
        <v>1</v>
      </c>
      <c r="B6" s="143" t="s">
        <v>649</v>
      </c>
      <c r="C6" s="140">
        <v>30</v>
      </c>
      <c r="D6" s="140">
        <v>123221</v>
      </c>
      <c r="E6" s="140">
        <v>3182575.0759994588</v>
      </c>
      <c r="F6" s="140">
        <v>3194262.4453701312</v>
      </c>
      <c r="G6" s="140">
        <v>-11687.369270663183</v>
      </c>
      <c r="H6" s="140">
        <v>71008.509077678245</v>
      </c>
      <c r="I6" s="127">
        <v>30</v>
      </c>
      <c r="J6" s="127">
        <v>302779</v>
      </c>
      <c r="K6" s="127">
        <v>2507358.5423544454</v>
      </c>
      <c r="L6" s="127">
        <v>2491328.6626141332</v>
      </c>
      <c r="M6" s="127">
        <v>16029.879740312239</v>
      </c>
      <c r="N6" s="127">
        <v>89093.715855929127</v>
      </c>
      <c r="O6" s="127">
        <v>115724.67070348479</v>
      </c>
      <c r="P6" s="127">
        <v>0</v>
      </c>
      <c r="Q6" s="127">
        <v>0</v>
      </c>
    </row>
    <row r="7" spans="1:17">
      <c r="A7" s="142">
        <v>2</v>
      </c>
      <c r="B7" s="143" t="s">
        <v>650</v>
      </c>
      <c r="C7" s="140">
        <v>38</v>
      </c>
      <c r="D7" s="140">
        <v>2228970</v>
      </c>
      <c r="E7" s="140">
        <v>3642061.3720670892</v>
      </c>
      <c r="F7" s="140">
        <v>3654407.2705765921</v>
      </c>
      <c r="G7" s="140">
        <v>-12345.898509483422</v>
      </c>
      <c r="H7" s="140">
        <v>336598.20613676123</v>
      </c>
      <c r="I7" s="127">
        <v>39</v>
      </c>
      <c r="J7" s="127">
        <v>1942065</v>
      </c>
      <c r="K7" s="127">
        <v>1948436.0487557014</v>
      </c>
      <c r="L7" s="127">
        <v>1924599.195446606</v>
      </c>
      <c r="M7" s="127">
        <v>23836.853309105645</v>
      </c>
      <c r="N7" s="127">
        <v>369015.0093581939</v>
      </c>
      <c r="O7" s="127">
        <v>368710.83885064482</v>
      </c>
      <c r="P7" s="127">
        <v>0</v>
      </c>
      <c r="Q7" s="127">
        <v>0</v>
      </c>
    </row>
    <row r="8" spans="1:17">
      <c r="A8" s="142">
        <v>3</v>
      </c>
      <c r="B8" s="143" t="s">
        <v>651</v>
      </c>
      <c r="C8" s="140">
        <v>28</v>
      </c>
      <c r="D8" s="140">
        <v>799537</v>
      </c>
      <c r="E8" s="140">
        <v>197302.1892089147</v>
      </c>
      <c r="F8" s="140">
        <v>183116.7068969931</v>
      </c>
      <c r="G8" s="140">
        <v>14185.482311921636</v>
      </c>
      <c r="H8" s="140">
        <v>91997.513328557179</v>
      </c>
      <c r="I8" s="127">
        <v>28</v>
      </c>
      <c r="J8" s="127">
        <v>642763</v>
      </c>
      <c r="K8" s="127">
        <v>156676.57680491408</v>
      </c>
      <c r="L8" s="127">
        <v>149696.1747939068</v>
      </c>
      <c r="M8" s="127">
        <v>6980.4020110072634</v>
      </c>
      <c r="N8" s="127">
        <v>96333.286899932136</v>
      </c>
      <c r="O8" s="127">
        <v>98622.56922334402</v>
      </c>
      <c r="P8" s="127">
        <v>0</v>
      </c>
      <c r="Q8" s="127">
        <v>0</v>
      </c>
    </row>
    <row r="9" spans="1:17">
      <c r="A9" s="142">
        <v>4</v>
      </c>
      <c r="B9" s="143" t="s">
        <v>652</v>
      </c>
      <c r="C9" s="140">
        <v>25</v>
      </c>
      <c r="D9" s="140">
        <v>1226301</v>
      </c>
      <c r="E9" s="140">
        <v>283666.03036389028</v>
      </c>
      <c r="F9" s="140">
        <v>242112.15110818631</v>
      </c>
      <c r="G9" s="140">
        <v>41553.879355703997</v>
      </c>
      <c r="H9" s="140">
        <v>129767.3771678894</v>
      </c>
      <c r="I9" s="127">
        <v>24</v>
      </c>
      <c r="J9" s="127">
        <v>1125302</v>
      </c>
      <c r="K9" s="127">
        <v>180098.49220223862</v>
      </c>
      <c r="L9" s="127">
        <v>175007.30643189835</v>
      </c>
      <c r="M9" s="127">
        <v>5091.1857703403239</v>
      </c>
      <c r="N9" s="127">
        <v>138356.27483851806</v>
      </c>
      <c r="O9" s="127">
        <v>141711.02718373685</v>
      </c>
      <c r="P9" s="127">
        <v>2</v>
      </c>
      <c r="Q9" s="127">
        <v>14.64303698427762</v>
      </c>
    </row>
    <row r="10" spans="1:17">
      <c r="A10" s="142">
        <v>5</v>
      </c>
      <c r="B10" s="143" t="s">
        <v>653</v>
      </c>
      <c r="C10" s="140">
        <v>18</v>
      </c>
      <c r="D10" s="140">
        <v>484464</v>
      </c>
      <c r="E10" s="140">
        <v>270268.77890033956</v>
      </c>
      <c r="F10" s="140">
        <v>241625.01631737399</v>
      </c>
      <c r="G10" s="140">
        <v>28643.762582965519</v>
      </c>
      <c r="H10" s="140">
        <v>89757.888946510677</v>
      </c>
      <c r="I10" s="127">
        <v>20</v>
      </c>
      <c r="J10" s="127">
        <v>437205</v>
      </c>
      <c r="K10" s="127">
        <v>245223.40052476924</v>
      </c>
      <c r="L10" s="127">
        <v>216790.03788714192</v>
      </c>
      <c r="M10" s="127">
        <v>28433.362637627331</v>
      </c>
      <c r="N10" s="127">
        <v>121079.42791948236</v>
      </c>
      <c r="O10" s="127">
        <v>120303.29275328958</v>
      </c>
      <c r="P10" s="127">
        <v>0</v>
      </c>
      <c r="Q10" s="127">
        <v>0</v>
      </c>
    </row>
    <row r="11" spans="1:17">
      <c r="A11" s="142">
        <v>6</v>
      </c>
      <c r="B11" s="143" t="s">
        <v>654</v>
      </c>
      <c r="C11" s="140">
        <v>27</v>
      </c>
      <c r="D11" s="140">
        <v>698566</v>
      </c>
      <c r="E11" s="140">
        <v>151638.51567172183</v>
      </c>
      <c r="F11" s="140">
        <v>108238.1852511137</v>
      </c>
      <c r="G11" s="140">
        <v>43400.330420618091</v>
      </c>
      <c r="H11" s="140">
        <v>145661.88786043474</v>
      </c>
      <c r="I11" s="127">
        <v>27</v>
      </c>
      <c r="J11" s="127">
        <v>620008</v>
      </c>
      <c r="K11" s="127">
        <v>52178.369261697211</v>
      </c>
      <c r="L11" s="127">
        <v>56152.502316758291</v>
      </c>
      <c r="M11" s="127">
        <v>-3974.1330550610837</v>
      </c>
      <c r="N11" s="127">
        <v>141278.1822230159</v>
      </c>
      <c r="O11" s="127">
        <v>140233.85337652621</v>
      </c>
      <c r="P11" s="127">
        <v>1</v>
      </c>
      <c r="Q11" s="127">
        <v>11.744984913895189</v>
      </c>
    </row>
    <row r="12" spans="1:17">
      <c r="A12" s="142">
        <v>7</v>
      </c>
      <c r="B12" s="143" t="s">
        <v>655</v>
      </c>
      <c r="C12" s="140">
        <v>16</v>
      </c>
      <c r="D12" s="140">
        <v>299850</v>
      </c>
      <c r="E12" s="140">
        <v>17349.41823687511</v>
      </c>
      <c r="F12" s="140">
        <v>15381.125063615074</v>
      </c>
      <c r="G12" s="140">
        <v>1968.2931732600393</v>
      </c>
      <c r="H12" s="140">
        <v>31740.479193125684</v>
      </c>
      <c r="I12" s="127">
        <v>16</v>
      </c>
      <c r="J12" s="127">
        <v>297730</v>
      </c>
      <c r="K12" s="127">
        <v>12826.950660234712</v>
      </c>
      <c r="L12" s="127">
        <v>8206.3216220500017</v>
      </c>
      <c r="M12" s="127">
        <v>4620.6290381847102</v>
      </c>
      <c r="N12" s="127">
        <v>35919.545936219874</v>
      </c>
      <c r="O12" s="127">
        <v>36316.74111813894</v>
      </c>
      <c r="P12" s="127">
        <v>6</v>
      </c>
      <c r="Q12" s="127">
        <v>328.44005008752072</v>
      </c>
    </row>
    <row r="13" spans="1:17">
      <c r="A13" s="142">
        <v>8</v>
      </c>
      <c r="B13" s="143" t="s">
        <v>656</v>
      </c>
      <c r="C13" s="140">
        <v>13</v>
      </c>
      <c r="D13" s="140">
        <v>123703</v>
      </c>
      <c r="E13" s="140">
        <v>5577.6652419305019</v>
      </c>
      <c r="F13" s="140">
        <v>5741.9685453863121</v>
      </c>
      <c r="G13" s="140">
        <v>-164.30330345580978</v>
      </c>
      <c r="H13" s="140">
        <v>10390.095917419367</v>
      </c>
      <c r="I13" s="127">
        <v>13</v>
      </c>
      <c r="J13" s="127">
        <v>120097</v>
      </c>
      <c r="K13" s="127">
        <v>6372.900055233109</v>
      </c>
      <c r="L13" s="127">
        <v>3092.8717238660001</v>
      </c>
      <c r="M13" s="127">
        <v>3280.0283313671089</v>
      </c>
      <c r="N13" s="127">
        <v>14141.04427098877</v>
      </c>
      <c r="O13" s="127">
        <v>13678.607076661836</v>
      </c>
      <c r="P13" s="127">
        <v>1</v>
      </c>
      <c r="Q13" s="127">
        <v>16.559999999999999</v>
      </c>
    </row>
    <row r="14" spans="1:17">
      <c r="A14" s="142">
        <v>9</v>
      </c>
      <c r="B14" s="143" t="s">
        <v>657</v>
      </c>
      <c r="C14" s="140">
        <v>2</v>
      </c>
      <c r="D14" s="140">
        <v>29840</v>
      </c>
      <c r="E14" s="140">
        <v>1454.7175944342146</v>
      </c>
      <c r="F14" s="140">
        <v>683.08140143100002</v>
      </c>
      <c r="G14" s="140">
        <v>771.63619300321454</v>
      </c>
      <c r="H14" s="140">
        <v>2577.9866513662132</v>
      </c>
      <c r="I14" s="127">
        <v>2</v>
      </c>
      <c r="J14" s="127">
        <v>25703</v>
      </c>
      <c r="K14" s="127">
        <v>227.92668166599992</v>
      </c>
      <c r="L14" s="127">
        <v>267.7171615067781</v>
      </c>
      <c r="M14" s="127">
        <v>-39.790479840778161</v>
      </c>
      <c r="N14" s="127">
        <v>2618.9521955507548</v>
      </c>
      <c r="O14" s="127">
        <v>2598.7456519255566</v>
      </c>
      <c r="P14" s="127">
        <v>0</v>
      </c>
      <c r="Q14" s="127">
        <v>0</v>
      </c>
    </row>
    <row r="15" spans="1:17">
      <c r="A15" s="142">
        <v>10</v>
      </c>
      <c r="B15" s="143" t="s">
        <v>658</v>
      </c>
      <c r="C15" s="140">
        <v>25</v>
      </c>
      <c r="D15" s="140">
        <v>285119</v>
      </c>
      <c r="E15" s="140">
        <v>20406.504255602697</v>
      </c>
      <c r="F15" s="140">
        <v>12298.969340034204</v>
      </c>
      <c r="G15" s="140">
        <v>8107.5349155684962</v>
      </c>
      <c r="H15" s="140">
        <v>27551.985696781354</v>
      </c>
      <c r="I15" s="127">
        <v>26</v>
      </c>
      <c r="J15" s="127">
        <v>247463</v>
      </c>
      <c r="K15" s="127">
        <v>10345.342307514669</v>
      </c>
      <c r="L15" s="127">
        <v>10155.489098127</v>
      </c>
      <c r="M15" s="127">
        <v>189.85320939766848</v>
      </c>
      <c r="N15" s="127">
        <v>27318.322745919824</v>
      </c>
      <c r="O15" s="127">
        <v>27980.919031196743</v>
      </c>
      <c r="P15" s="127">
        <v>2</v>
      </c>
      <c r="Q15" s="127">
        <v>129.04688879221263</v>
      </c>
    </row>
    <row r="16" spans="1:17">
      <c r="A16" s="142">
        <v>11</v>
      </c>
      <c r="B16" s="143" t="s">
        <v>659</v>
      </c>
      <c r="C16" s="140">
        <v>21</v>
      </c>
      <c r="D16" s="140">
        <v>713303</v>
      </c>
      <c r="E16" s="140">
        <v>139221.95049666255</v>
      </c>
      <c r="F16" s="140">
        <v>69916.789608765728</v>
      </c>
      <c r="G16" s="140">
        <v>69305.160987896801</v>
      </c>
      <c r="H16" s="140">
        <v>160125.48396112502</v>
      </c>
      <c r="I16" s="127">
        <v>20</v>
      </c>
      <c r="J16" s="127">
        <v>697848</v>
      </c>
      <c r="K16" s="127">
        <v>47390.27688247912</v>
      </c>
      <c r="L16" s="127">
        <v>57114.138610057555</v>
      </c>
      <c r="M16" s="127">
        <v>-9723.8617275784145</v>
      </c>
      <c r="N16" s="127">
        <v>156155.08761150981</v>
      </c>
      <c r="O16" s="127">
        <v>158221.63583841687</v>
      </c>
      <c r="P16" s="127">
        <v>0</v>
      </c>
      <c r="Q16" s="127">
        <v>0</v>
      </c>
    </row>
    <row r="17" spans="1:17">
      <c r="A17" s="142">
        <v>12</v>
      </c>
      <c r="B17" s="143" t="s">
        <v>660</v>
      </c>
      <c r="C17" s="140">
        <v>18</v>
      </c>
      <c r="D17" s="140">
        <v>326233</v>
      </c>
      <c r="E17" s="140">
        <v>4462.1110288223745</v>
      </c>
      <c r="F17" s="140">
        <v>33384.654464061998</v>
      </c>
      <c r="G17" s="140">
        <v>-28922.543435239626</v>
      </c>
      <c r="H17" s="140">
        <v>28307.795247619426</v>
      </c>
      <c r="I17" s="127">
        <v>16</v>
      </c>
      <c r="J17" s="127">
        <v>281760</v>
      </c>
      <c r="K17" s="127">
        <v>5166.8627795992534</v>
      </c>
      <c r="L17" s="127">
        <v>3568.9333818789</v>
      </c>
      <c r="M17" s="127">
        <v>1597.9293977203533</v>
      </c>
      <c r="N17" s="127">
        <v>28356.032777609897</v>
      </c>
      <c r="O17" s="127">
        <v>28108.753006311967</v>
      </c>
      <c r="P17" s="127">
        <v>8</v>
      </c>
      <c r="Q17" s="127">
        <v>232.64642662884393</v>
      </c>
    </row>
    <row r="18" spans="1:17">
      <c r="A18" s="142">
        <v>13</v>
      </c>
      <c r="B18" s="143" t="s">
        <v>661</v>
      </c>
      <c r="C18" s="140">
        <v>22</v>
      </c>
      <c r="D18" s="140">
        <v>384593</v>
      </c>
      <c r="E18" s="140">
        <v>125477.62339755008</v>
      </c>
      <c r="F18" s="140">
        <v>86051.987597664294</v>
      </c>
      <c r="G18" s="140">
        <v>39425.635899885776</v>
      </c>
      <c r="H18" s="140">
        <v>119558.58919492589</v>
      </c>
      <c r="I18" s="127">
        <v>22</v>
      </c>
      <c r="J18" s="127">
        <v>355192</v>
      </c>
      <c r="K18" s="127">
        <v>28906.979498103196</v>
      </c>
      <c r="L18" s="127">
        <v>38983.056170134027</v>
      </c>
      <c r="M18" s="127">
        <v>-10076.076672030844</v>
      </c>
      <c r="N18" s="127">
        <v>113169.42844158228</v>
      </c>
      <c r="O18" s="127">
        <v>115356.52810543301</v>
      </c>
      <c r="P18" s="127">
        <v>0</v>
      </c>
      <c r="Q18" s="127">
        <v>0</v>
      </c>
    </row>
    <row r="19" spans="1:17">
      <c r="A19" s="142">
        <v>14</v>
      </c>
      <c r="B19" s="143" t="s">
        <v>662</v>
      </c>
      <c r="C19" s="140">
        <v>21</v>
      </c>
      <c r="D19" s="140">
        <v>213245</v>
      </c>
      <c r="E19" s="140">
        <v>23493.936578318295</v>
      </c>
      <c r="F19" s="140">
        <v>17452.201308862674</v>
      </c>
      <c r="G19" s="140">
        <v>6041.7352694556212</v>
      </c>
      <c r="H19" s="140">
        <v>16245.711925982563</v>
      </c>
      <c r="I19" s="127">
        <v>21</v>
      </c>
      <c r="J19" s="127">
        <v>189553</v>
      </c>
      <c r="K19" s="127">
        <v>8075.7656904857313</v>
      </c>
      <c r="L19" s="127">
        <v>8440.825004454</v>
      </c>
      <c r="M19" s="127">
        <v>-365.05931396826895</v>
      </c>
      <c r="N19" s="127">
        <v>16576.962212705177</v>
      </c>
      <c r="O19" s="127">
        <v>16931.255200796029</v>
      </c>
      <c r="P19" s="127">
        <v>0</v>
      </c>
      <c r="Q19" s="127">
        <v>0</v>
      </c>
    </row>
    <row r="20" spans="1:17">
      <c r="A20" s="142">
        <v>15</v>
      </c>
      <c r="B20" s="143" t="s">
        <v>663</v>
      </c>
      <c r="C20" s="140">
        <v>4</v>
      </c>
      <c r="D20" s="140">
        <v>57385</v>
      </c>
      <c r="E20" s="140">
        <v>1302.0062298008274</v>
      </c>
      <c r="F20" s="140">
        <v>814.15969467599996</v>
      </c>
      <c r="G20" s="140">
        <v>487.84653512482748</v>
      </c>
      <c r="H20" s="140">
        <v>1500.2253812567792</v>
      </c>
      <c r="I20" s="127">
        <v>4</v>
      </c>
      <c r="J20" s="127">
        <v>48748</v>
      </c>
      <c r="K20" s="127">
        <v>427.85979284000007</v>
      </c>
      <c r="L20" s="127">
        <v>578.8958700610001</v>
      </c>
      <c r="M20" s="127">
        <v>-151.036077221</v>
      </c>
      <c r="N20" s="127">
        <v>1414.9941060491694</v>
      </c>
      <c r="O20" s="127">
        <v>1411.5199310482601</v>
      </c>
      <c r="P20" s="127">
        <v>0</v>
      </c>
      <c r="Q20" s="127">
        <v>0</v>
      </c>
    </row>
    <row r="21" spans="1:17">
      <c r="A21" s="142">
        <v>16</v>
      </c>
      <c r="B21" s="143" t="s">
        <v>664</v>
      </c>
      <c r="C21" s="140">
        <v>10</v>
      </c>
      <c r="D21" s="140">
        <v>251799</v>
      </c>
      <c r="E21" s="140">
        <v>79001.995853709144</v>
      </c>
      <c r="F21" s="140">
        <v>49181.827161264002</v>
      </c>
      <c r="G21" s="140">
        <v>29820.168692445146</v>
      </c>
      <c r="H21" s="140">
        <v>65435.974217439893</v>
      </c>
      <c r="I21" s="127">
        <v>12</v>
      </c>
      <c r="J21" s="127">
        <v>285575</v>
      </c>
      <c r="K21" s="127">
        <v>90548.769267876531</v>
      </c>
      <c r="L21" s="127">
        <v>57585.407406112594</v>
      </c>
      <c r="M21" s="127">
        <v>32963.361861763937</v>
      </c>
      <c r="N21" s="127">
        <v>101222.07125356139</v>
      </c>
      <c r="O21" s="127">
        <v>105280.91917002418</v>
      </c>
      <c r="P21" s="127">
        <v>0</v>
      </c>
      <c r="Q21" s="127">
        <v>0</v>
      </c>
    </row>
    <row r="22" spans="1:17">
      <c r="A22" s="142"/>
      <c r="B22" s="139" t="s">
        <v>940</v>
      </c>
      <c r="C22" s="144">
        <v>318</v>
      </c>
      <c r="D22" s="144">
        <v>8246129</v>
      </c>
      <c r="E22" s="144">
        <v>8145259.8911251202</v>
      </c>
      <c r="F22" s="144">
        <v>7914668.539706151</v>
      </c>
      <c r="G22" s="144">
        <v>230591.3518190071</v>
      </c>
      <c r="H22" s="144">
        <v>1328225.709904874</v>
      </c>
      <c r="I22" s="128">
        <v>320</v>
      </c>
      <c r="J22" s="128">
        <v>7619791</v>
      </c>
      <c r="K22" s="128">
        <v>5300261.0635197973</v>
      </c>
      <c r="L22" s="128">
        <v>5201567.5355386902</v>
      </c>
      <c r="M22" s="128">
        <v>98693.527981126157</v>
      </c>
      <c r="N22" s="128">
        <v>1452048.3386467688</v>
      </c>
      <c r="O22" s="128">
        <v>1491191.87622098</v>
      </c>
      <c r="P22" s="128">
        <v>20</v>
      </c>
      <c r="Q22" s="128">
        <v>733.08138740675008</v>
      </c>
    </row>
    <row r="23" spans="1:17">
      <c r="A23" s="142"/>
      <c r="B23" s="145"/>
      <c r="C23" s="140"/>
      <c r="D23" s="140"/>
      <c r="E23" s="140"/>
      <c r="F23" s="140"/>
      <c r="G23" s="140"/>
      <c r="H23" s="140"/>
      <c r="I23" s="127"/>
      <c r="J23" s="127"/>
      <c r="K23" s="127"/>
      <c r="L23" s="127"/>
      <c r="M23" s="127"/>
      <c r="N23" s="127"/>
      <c r="O23" s="127"/>
      <c r="P23" s="127"/>
      <c r="Q23" s="127"/>
    </row>
    <row r="24" spans="1:17">
      <c r="A24" s="133" t="s">
        <v>665</v>
      </c>
      <c r="B24" s="139" t="s">
        <v>666</v>
      </c>
      <c r="C24" s="140"/>
      <c r="D24" s="140"/>
      <c r="E24" s="140"/>
      <c r="F24" s="140"/>
      <c r="G24" s="140"/>
      <c r="H24" s="140"/>
      <c r="I24" s="127"/>
      <c r="J24" s="127"/>
      <c r="K24" s="127"/>
      <c r="L24" s="127"/>
      <c r="M24" s="127"/>
      <c r="N24" s="127"/>
      <c r="O24" s="127"/>
      <c r="P24" s="127"/>
      <c r="Q24" s="127"/>
    </row>
    <row r="25" spans="1:17">
      <c r="A25" s="142">
        <v>17</v>
      </c>
      <c r="B25" s="146" t="s">
        <v>667</v>
      </c>
      <c r="C25" s="140">
        <v>10</v>
      </c>
      <c r="D25" s="140">
        <v>1396229</v>
      </c>
      <c r="E25" s="140">
        <v>3150.0383132483544</v>
      </c>
      <c r="F25" s="140">
        <v>6804.7533283663925</v>
      </c>
      <c r="G25" s="140">
        <v>-3654.715015118039</v>
      </c>
      <c r="H25" s="140">
        <v>19891.289122957565</v>
      </c>
      <c r="I25" s="127">
        <v>12</v>
      </c>
      <c r="J25" s="127">
        <v>1938528</v>
      </c>
      <c r="K25" s="127">
        <v>10546.370194557663</v>
      </c>
      <c r="L25" s="127">
        <v>4137.7684957304373</v>
      </c>
      <c r="M25" s="127">
        <v>6408.601698817226</v>
      </c>
      <c r="N25" s="127">
        <v>31543.375571367385</v>
      </c>
      <c r="O25" s="127">
        <v>32835.416310479384</v>
      </c>
      <c r="P25" s="127">
        <v>0</v>
      </c>
      <c r="Q25" s="127">
        <v>0</v>
      </c>
    </row>
    <row r="26" spans="1:17">
      <c r="A26" s="142">
        <v>18</v>
      </c>
      <c r="B26" s="146" t="s">
        <v>668</v>
      </c>
      <c r="C26" s="140">
        <v>32</v>
      </c>
      <c r="D26" s="140">
        <v>10581870</v>
      </c>
      <c r="E26" s="140">
        <v>39657.153146817232</v>
      </c>
      <c r="F26" s="140">
        <v>50244.40426834175</v>
      </c>
      <c r="G26" s="140">
        <v>-10587.251121524519</v>
      </c>
      <c r="H26" s="140">
        <v>178324.3397104138</v>
      </c>
      <c r="I26" s="127">
        <v>33</v>
      </c>
      <c r="J26" s="127">
        <v>11740508</v>
      </c>
      <c r="K26" s="127">
        <v>31048.73684313571</v>
      </c>
      <c r="L26" s="127">
        <v>26339.204210579152</v>
      </c>
      <c r="M26" s="127">
        <v>4709.5326325565511</v>
      </c>
      <c r="N26" s="127">
        <v>214414.30146152418</v>
      </c>
      <c r="O26" s="127">
        <v>223295.22851212532</v>
      </c>
      <c r="P26" s="127">
        <v>0</v>
      </c>
      <c r="Q26" s="127">
        <v>0</v>
      </c>
    </row>
    <row r="27" spans="1:17">
      <c r="A27" s="142">
        <v>19</v>
      </c>
      <c r="B27" s="146" t="s">
        <v>669</v>
      </c>
      <c r="C27" s="140">
        <v>28</v>
      </c>
      <c r="D27" s="140">
        <v>5017194</v>
      </c>
      <c r="E27" s="140">
        <v>18404.825627111339</v>
      </c>
      <c r="F27" s="140">
        <v>18011.634681420514</v>
      </c>
      <c r="G27" s="140">
        <v>393.19094568081846</v>
      </c>
      <c r="H27" s="140">
        <v>76427.693183816431</v>
      </c>
      <c r="I27" s="127">
        <v>28</v>
      </c>
      <c r="J27" s="127">
        <v>5976466</v>
      </c>
      <c r="K27" s="127">
        <v>18059.392470393585</v>
      </c>
      <c r="L27" s="127">
        <v>11894.314133621234</v>
      </c>
      <c r="M27" s="127">
        <v>6165.0783367723461</v>
      </c>
      <c r="N27" s="127">
        <v>100135.08539470614</v>
      </c>
      <c r="O27" s="127">
        <v>103449.43863981764</v>
      </c>
      <c r="P27" s="127">
        <v>0</v>
      </c>
      <c r="Q27" s="127">
        <v>0</v>
      </c>
    </row>
    <row r="28" spans="1:17">
      <c r="A28" s="142">
        <v>20</v>
      </c>
      <c r="B28" s="146" t="s">
        <v>670</v>
      </c>
      <c r="C28" s="140">
        <v>27</v>
      </c>
      <c r="D28" s="140">
        <v>6660657</v>
      </c>
      <c r="E28" s="140">
        <v>23950.757725592855</v>
      </c>
      <c r="F28" s="140">
        <v>27698.180344323493</v>
      </c>
      <c r="G28" s="140">
        <v>-3747.4226187306394</v>
      </c>
      <c r="H28" s="140">
        <v>116403.48032348837</v>
      </c>
      <c r="I28" s="127">
        <v>28</v>
      </c>
      <c r="J28" s="127">
        <v>8014405</v>
      </c>
      <c r="K28" s="127">
        <v>27430.280800999302</v>
      </c>
      <c r="L28" s="127">
        <v>18718.254393951251</v>
      </c>
      <c r="M28" s="127">
        <v>8712.0264070580524</v>
      </c>
      <c r="N28" s="127">
        <v>152893.92245748659</v>
      </c>
      <c r="O28" s="127">
        <v>158045.34900671022</v>
      </c>
      <c r="P28" s="127">
        <v>0</v>
      </c>
      <c r="Q28" s="127">
        <v>0</v>
      </c>
    </row>
    <row r="29" spans="1:17">
      <c r="A29" s="142">
        <v>21</v>
      </c>
      <c r="B29" s="146" t="s">
        <v>671</v>
      </c>
      <c r="C29" s="140">
        <v>24</v>
      </c>
      <c r="D29" s="140">
        <v>5055627</v>
      </c>
      <c r="E29" s="140">
        <v>16335.211680245393</v>
      </c>
      <c r="F29" s="140">
        <v>19370.698379139067</v>
      </c>
      <c r="G29" s="140">
        <v>-3035.4866988936701</v>
      </c>
      <c r="H29" s="140">
        <v>69799.341112095615</v>
      </c>
      <c r="I29" s="127">
        <v>25</v>
      </c>
      <c r="J29" s="127">
        <v>6849028</v>
      </c>
      <c r="K29" s="127">
        <v>20774.48218951148</v>
      </c>
      <c r="L29" s="127">
        <v>16306.825398417051</v>
      </c>
      <c r="M29" s="127">
        <v>4467.6567911044258</v>
      </c>
      <c r="N29" s="127">
        <v>100479.09503015722</v>
      </c>
      <c r="O29" s="127">
        <v>102358.1075889481</v>
      </c>
      <c r="P29" s="127">
        <v>0</v>
      </c>
      <c r="Q29" s="127">
        <v>0</v>
      </c>
    </row>
    <row r="30" spans="1:17">
      <c r="A30" s="142">
        <v>22</v>
      </c>
      <c r="B30" s="146" t="s">
        <v>672</v>
      </c>
      <c r="C30" s="140">
        <v>7</v>
      </c>
      <c r="D30" s="140">
        <v>502856</v>
      </c>
      <c r="E30" s="140">
        <v>2151.0373137146826</v>
      </c>
      <c r="F30" s="140">
        <v>881.18349955100007</v>
      </c>
      <c r="G30" s="140">
        <v>1269.8538141636827</v>
      </c>
      <c r="H30" s="140">
        <v>6735.2506450786814</v>
      </c>
      <c r="I30" s="127">
        <v>8</v>
      </c>
      <c r="J30" s="127">
        <v>549717</v>
      </c>
      <c r="K30" s="127">
        <v>1691.5813748449998</v>
      </c>
      <c r="L30" s="127">
        <v>855.12761609718314</v>
      </c>
      <c r="M30" s="127">
        <v>836.45375874781678</v>
      </c>
      <c r="N30" s="127">
        <v>9292.3369125443733</v>
      </c>
      <c r="O30" s="127">
        <v>9617.7012535129197</v>
      </c>
      <c r="P30" s="127">
        <v>0</v>
      </c>
      <c r="Q30" s="127">
        <v>0</v>
      </c>
    </row>
    <row r="31" spans="1:17">
      <c r="A31" s="142">
        <v>23</v>
      </c>
      <c r="B31" s="146" t="s">
        <v>673</v>
      </c>
      <c r="C31" s="140">
        <v>18</v>
      </c>
      <c r="D31" s="140">
        <v>3749461</v>
      </c>
      <c r="E31" s="140">
        <v>8641.3177092719197</v>
      </c>
      <c r="F31" s="140">
        <v>17743.495765248808</v>
      </c>
      <c r="G31" s="140">
        <v>-9102.1780559768922</v>
      </c>
      <c r="H31" s="140">
        <v>61149.814952685563</v>
      </c>
      <c r="I31" s="127">
        <v>22</v>
      </c>
      <c r="J31" s="127">
        <v>3918225</v>
      </c>
      <c r="K31" s="127">
        <v>9256.8333026240489</v>
      </c>
      <c r="L31" s="127">
        <v>11058.214676653837</v>
      </c>
      <c r="M31" s="127">
        <v>-1801.3813740297865</v>
      </c>
      <c r="N31" s="127">
        <v>74754.965927084602</v>
      </c>
      <c r="O31" s="127">
        <v>77770.961967789175</v>
      </c>
      <c r="P31" s="127">
        <v>0</v>
      </c>
      <c r="Q31" s="127">
        <v>0</v>
      </c>
    </row>
    <row r="32" spans="1:17">
      <c r="A32" s="142">
        <v>24</v>
      </c>
      <c r="B32" s="146" t="s">
        <v>674</v>
      </c>
      <c r="C32" s="140">
        <v>25</v>
      </c>
      <c r="D32" s="140">
        <v>3927912</v>
      </c>
      <c r="E32" s="140">
        <v>19014.90341924383</v>
      </c>
      <c r="F32" s="140">
        <v>17125.093007296808</v>
      </c>
      <c r="G32" s="140">
        <v>1889.8104119470217</v>
      </c>
      <c r="H32" s="140">
        <v>68603.208540818538</v>
      </c>
      <c r="I32" s="127">
        <v>27</v>
      </c>
      <c r="J32" s="127">
        <v>4738982</v>
      </c>
      <c r="K32" s="127">
        <v>20642.951139625486</v>
      </c>
      <c r="L32" s="127">
        <v>12236.555918085171</v>
      </c>
      <c r="M32" s="127">
        <v>8406.3952215403151</v>
      </c>
      <c r="N32" s="127">
        <v>94285.451390414833</v>
      </c>
      <c r="O32" s="127">
        <v>96499.968534247921</v>
      </c>
      <c r="P32" s="127">
        <v>0</v>
      </c>
      <c r="Q32" s="127">
        <v>0</v>
      </c>
    </row>
    <row r="33" spans="1:17">
      <c r="A33" s="142">
        <v>25</v>
      </c>
      <c r="B33" s="146" t="s">
        <v>675</v>
      </c>
      <c r="C33" s="140">
        <v>106</v>
      </c>
      <c r="D33" s="140">
        <v>7877874</v>
      </c>
      <c r="E33" s="140">
        <v>38458.798795875875</v>
      </c>
      <c r="F33" s="140">
        <v>28657.447000387485</v>
      </c>
      <c r="G33" s="140">
        <v>9801.3518954784013</v>
      </c>
      <c r="H33" s="140">
        <v>98079.645481263375</v>
      </c>
      <c r="I33" s="127">
        <v>114</v>
      </c>
      <c r="J33" s="127">
        <v>10587595</v>
      </c>
      <c r="K33" s="127">
        <v>43440.359549188943</v>
      </c>
      <c r="L33" s="127">
        <v>25902.66528523494</v>
      </c>
      <c r="M33" s="127">
        <v>17537.694263953999</v>
      </c>
      <c r="N33" s="127">
        <v>139553.86489282286</v>
      </c>
      <c r="O33" s="127">
        <v>143107.47748710428</v>
      </c>
      <c r="P33" s="127">
        <v>0</v>
      </c>
      <c r="Q33" s="127">
        <v>0</v>
      </c>
    </row>
    <row r="34" spans="1:17">
      <c r="A34" s="142">
        <v>26</v>
      </c>
      <c r="B34" s="146" t="s">
        <v>676</v>
      </c>
      <c r="C34" s="140">
        <v>42</v>
      </c>
      <c r="D34" s="140">
        <v>12604158</v>
      </c>
      <c r="E34" s="140">
        <v>16072.599887158416</v>
      </c>
      <c r="F34" s="140">
        <v>16221.109396803819</v>
      </c>
      <c r="G34" s="140">
        <v>-148.50950963540004</v>
      </c>
      <c r="H34" s="140">
        <v>125228.27713860368</v>
      </c>
      <c r="I34" s="127">
        <v>42</v>
      </c>
      <c r="J34" s="127">
        <v>13113916</v>
      </c>
      <c r="K34" s="127">
        <v>10697.43371059118</v>
      </c>
      <c r="L34" s="127">
        <v>14392.042172874322</v>
      </c>
      <c r="M34" s="127">
        <v>-3694.6084622931398</v>
      </c>
      <c r="N34" s="127">
        <v>146246.60478397383</v>
      </c>
      <c r="O34" s="127">
        <v>151995.93624571062</v>
      </c>
      <c r="P34" s="127">
        <v>0</v>
      </c>
      <c r="Q34" s="127">
        <v>0</v>
      </c>
    </row>
    <row r="35" spans="1:17">
      <c r="A35" s="142">
        <v>27</v>
      </c>
      <c r="B35" s="146" t="s">
        <v>677</v>
      </c>
      <c r="C35" s="140">
        <v>25</v>
      </c>
      <c r="D35" s="140">
        <v>8370526</v>
      </c>
      <c r="E35" s="140">
        <v>31878.858637776048</v>
      </c>
      <c r="F35" s="140">
        <v>40923.721289914378</v>
      </c>
      <c r="G35" s="140">
        <v>-9044.8626521283331</v>
      </c>
      <c r="H35" s="140">
        <v>158724.86690266602</v>
      </c>
      <c r="I35" s="127">
        <v>28</v>
      </c>
      <c r="J35" s="127">
        <v>10745464</v>
      </c>
      <c r="K35" s="127">
        <v>51221.833456197674</v>
      </c>
      <c r="L35" s="127">
        <v>26703.530992439377</v>
      </c>
      <c r="M35" s="127">
        <v>24518.302463758293</v>
      </c>
      <c r="N35" s="127">
        <v>214649.75917760844</v>
      </c>
      <c r="O35" s="127">
        <v>221727.76531121091</v>
      </c>
      <c r="P35" s="127">
        <v>0</v>
      </c>
      <c r="Q35" s="127">
        <v>0</v>
      </c>
    </row>
    <row r="36" spans="1:17">
      <c r="A36" s="142"/>
      <c r="B36" s="139" t="s">
        <v>941</v>
      </c>
      <c r="C36" s="144">
        <v>344</v>
      </c>
      <c r="D36" s="144">
        <v>65744364</v>
      </c>
      <c r="E36" s="144">
        <v>217715.502256056</v>
      </c>
      <c r="F36" s="144">
        <v>243681.72096079355</v>
      </c>
      <c r="G36" s="144">
        <v>-25966.218604737569</v>
      </c>
      <c r="H36" s="144">
        <v>979367.20711388777</v>
      </c>
      <c r="I36" s="128">
        <v>367</v>
      </c>
      <c r="J36" s="128">
        <v>78172834</v>
      </c>
      <c r="K36" s="128">
        <v>244810.25503167007</v>
      </c>
      <c r="L36" s="128">
        <v>168544.50329368393</v>
      </c>
      <c r="M36" s="128">
        <v>76265.751737986095</v>
      </c>
      <c r="N36" s="128">
        <v>1278248.7629996904</v>
      </c>
      <c r="O36" s="128">
        <v>1320703.3508576564</v>
      </c>
      <c r="P36" s="128">
        <v>0</v>
      </c>
      <c r="Q36" s="128">
        <v>0</v>
      </c>
    </row>
    <row r="37" spans="1:17">
      <c r="A37" s="142"/>
      <c r="B37" s="145"/>
      <c r="C37" s="140"/>
      <c r="D37" s="140"/>
      <c r="E37" s="140"/>
      <c r="F37" s="140"/>
      <c r="G37" s="140"/>
      <c r="H37" s="140"/>
      <c r="I37" s="127"/>
      <c r="J37" s="127"/>
      <c r="K37" s="127"/>
      <c r="L37" s="127"/>
      <c r="M37" s="127"/>
      <c r="N37" s="127"/>
      <c r="O37" s="127"/>
      <c r="P37" s="127"/>
      <c r="Q37" s="127"/>
    </row>
    <row r="38" spans="1:17">
      <c r="A38" s="133" t="s">
        <v>678</v>
      </c>
      <c r="B38" s="139" t="s">
        <v>679</v>
      </c>
      <c r="C38" s="140"/>
      <c r="D38" s="140"/>
      <c r="E38" s="140"/>
      <c r="F38" s="140"/>
      <c r="G38" s="140"/>
      <c r="H38" s="140"/>
      <c r="I38" s="127"/>
      <c r="J38" s="127"/>
      <c r="K38" s="127"/>
      <c r="L38" s="127"/>
      <c r="M38" s="127"/>
      <c r="N38" s="127"/>
      <c r="O38" s="127"/>
      <c r="P38" s="127"/>
      <c r="Q38" s="127"/>
    </row>
    <row r="39" spans="1:17">
      <c r="A39" s="142">
        <v>28</v>
      </c>
      <c r="B39" s="146" t="s">
        <v>680</v>
      </c>
      <c r="C39" s="140">
        <v>21</v>
      </c>
      <c r="D39" s="140">
        <v>381152</v>
      </c>
      <c r="E39" s="140">
        <v>3600.1688717965217</v>
      </c>
      <c r="F39" s="140">
        <v>3926.7356487802444</v>
      </c>
      <c r="G39" s="140">
        <v>-326.56677698372334</v>
      </c>
      <c r="H39" s="140">
        <v>12915.79808050569</v>
      </c>
      <c r="I39" s="127">
        <v>21</v>
      </c>
      <c r="J39" s="127">
        <v>476918</v>
      </c>
      <c r="K39" s="127">
        <v>6245.0120018716207</v>
      </c>
      <c r="L39" s="127">
        <v>2948.4666419252871</v>
      </c>
      <c r="M39" s="127">
        <v>3296.5453599463326</v>
      </c>
      <c r="N39" s="127">
        <v>19118.236639303293</v>
      </c>
      <c r="O39" s="127">
        <v>19028.458503052869</v>
      </c>
      <c r="P39" s="127">
        <v>2</v>
      </c>
      <c r="Q39" s="127">
        <v>45.78</v>
      </c>
    </row>
    <row r="40" spans="1:17" ht="30">
      <c r="A40" s="142">
        <v>29</v>
      </c>
      <c r="B40" s="146" t="s">
        <v>681</v>
      </c>
      <c r="C40" s="140">
        <v>34</v>
      </c>
      <c r="D40" s="140">
        <v>4753093</v>
      </c>
      <c r="E40" s="140">
        <v>16337.730044671946</v>
      </c>
      <c r="F40" s="140">
        <v>42184.737488202016</v>
      </c>
      <c r="G40" s="140">
        <v>-25847.007443530052</v>
      </c>
      <c r="H40" s="140">
        <v>123075.17601588706</v>
      </c>
      <c r="I40" s="127">
        <v>34</v>
      </c>
      <c r="J40" s="127">
        <v>4923718</v>
      </c>
      <c r="K40" s="127">
        <v>20083.763228879528</v>
      </c>
      <c r="L40" s="127">
        <v>20772.893392578892</v>
      </c>
      <c r="M40" s="127">
        <v>-689.13016370936657</v>
      </c>
      <c r="N40" s="127">
        <v>142499.8989375215</v>
      </c>
      <c r="O40" s="127">
        <v>146596.329381786</v>
      </c>
      <c r="P40" s="127">
        <v>2</v>
      </c>
      <c r="Q40" s="127">
        <v>9.3272369400714599</v>
      </c>
    </row>
    <row r="41" spans="1:17" ht="30">
      <c r="A41" s="142">
        <v>30</v>
      </c>
      <c r="B41" s="146" t="s">
        <v>682</v>
      </c>
      <c r="C41" s="140">
        <v>24</v>
      </c>
      <c r="D41" s="140">
        <v>2840426</v>
      </c>
      <c r="E41" s="140">
        <v>28091.59989338768</v>
      </c>
      <c r="F41" s="140">
        <v>27672.801949345412</v>
      </c>
      <c r="G41" s="140">
        <v>418.79794404226146</v>
      </c>
      <c r="H41" s="140">
        <v>107882.5825436942</v>
      </c>
      <c r="I41" s="127">
        <v>26</v>
      </c>
      <c r="J41" s="127">
        <v>3954388</v>
      </c>
      <c r="K41" s="127">
        <v>64241.844509563547</v>
      </c>
      <c r="L41" s="127">
        <v>17550.335200472862</v>
      </c>
      <c r="M41" s="127">
        <v>46691.509309090681</v>
      </c>
      <c r="N41" s="127">
        <v>164657.90619220879</v>
      </c>
      <c r="O41" s="127">
        <v>167724.03253460754</v>
      </c>
      <c r="P41" s="127">
        <v>0</v>
      </c>
      <c r="Q41" s="127">
        <v>0</v>
      </c>
    </row>
    <row r="42" spans="1:17">
      <c r="A42" s="142">
        <v>31</v>
      </c>
      <c r="B42" s="146" t="s">
        <v>683</v>
      </c>
      <c r="C42" s="140">
        <v>10</v>
      </c>
      <c r="D42" s="140">
        <v>719116</v>
      </c>
      <c r="E42" s="140">
        <v>4250.58848635289</v>
      </c>
      <c r="F42" s="140">
        <v>4441.0412582527806</v>
      </c>
      <c r="G42" s="140">
        <v>-190.45277188989076</v>
      </c>
      <c r="H42" s="140">
        <v>14795.074595801436</v>
      </c>
      <c r="I42" s="127">
        <v>10</v>
      </c>
      <c r="J42" s="127">
        <v>761713</v>
      </c>
      <c r="K42" s="127">
        <v>3923.9108135467386</v>
      </c>
      <c r="L42" s="127">
        <v>3135.7868483233674</v>
      </c>
      <c r="M42" s="127">
        <v>788.12396521337109</v>
      </c>
      <c r="N42" s="127">
        <v>18296.312880339148</v>
      </c>
      <c r="O42" s="127">
        <v>19676.24610755112</v>
      </c>
      <c r="P42" s="127">
        <v>0</v>
      </c>
      <c r="Q42" s="127">
        <v>0</v>
      </c>
    </row>
    <row r="43" spans="1:17">
      <c r="A43" s="142">
        <v>32</v>
      </c>
      <c r="B43" s="146" t="s">
        <v>684</v>
      </c>
      <c r="C43" s="140">
        <v>27</v>
      </c>
      <c r="D43" s="140">
        <v>438567</v>
      </c>
      <c r="E43" s="140">
        <v>79773.717163179041</v>
      </c>
      <c r="F43" s="140">
        <v>52865.446049621285</v>
      </c>
      <c r="G43" s="140">
        <v>26908.27111353775</v>
      </c>
      <c r="H43" s="140">
        <v>74530.009840470026</v>
      </c>
      <c r="I43" s="127">
        <v>26</v>
      </c>
      <c r="J43" s="127">
        <v>505671</v>
      </c>
      <c r="K43" s="127">
        <v>92731.10261113962</v>
      </c>
      <c r="L43" s="127">
        <v>59495.628744915564</v>
      </c>
      <c r="M43" s="127">
        <v>33235.473866234075</v>
      </c>
      <c r="N43" s="127">
        <v>104943.51351047587</v>
      </c>
      <c r="O43" s="127">
        <v>118373.85270063773</v>
      </c>
      <c r="P43" s="127">
        <v>0</v>
      </c>
      <c r="Q43" s="127">
        <v>0</v>
      </c>
    </row>
    <row r="44" spans="1:17">
      <c r="A44" s="142">
        <v>33</v>
      </c>
      <c r="B44" s="146" t="s">
        <v>685</v>
      </c>
      <c r="C44" s="140">
        <v>23</v>
      </c>
      <c r="D44" s="140">
        <v>289451</v>
      </c>
      <c r="E44" s="140">
        <v>1762.8400768993097</v>
      </c>
      <c r="F44" s="140">
        <v>5661.8071962910799</v>
      </c>
      <c r="G44" s="140">
        <v>-3898.9671193917693</v>
      </c>
      <c r="H44" s="140">
        <v>9758.6071056518485</v>
      </c>
      <c r="I44" s="127">
        <v>23</v>
      </c>
      <c r="J44" s="127">
        <v>333416</v>
      </c>
      <c r="K44" s="127">
        <v>9437.4939831552419</v>
      </c>
      <c r="L44" s="127">
        <v>3906.2822596962214</v>
      </c>
      <c r="M44" s="127">
        <v>5531.2117234590187</v>
      </c>
      <c r="N44" s="127">
        <v>15834.664016252918</v>
      </c>
      <c r="O44" s="127">
        <v>16423.212955450232</v>
      </c>
      <c r="P44" s="127">
        <v>2</v>
      </c>
      <c r="Q44" s="127">
        <v>25.81287180798526</v>
      </c>
    </row>
    <row r="45" spans="1:17">
      <c r="A45" s="142"/>
      <c r="B45" s="139" t="s">
        <v>942</v>
      </c>
      <c r="C45" s="144">
        <v>139</v>
      </c>
      <c r="D45" s="144">
        <v>9421805</v>
      </c>
      <c r="E45" s="144">
        <v>133816.64453628738</v>
      </c>
      <c r="F45" s="144">
        <v>136752.56959049281</v>
      </c>
      <c r="G45" s="144">
        <v>-2935.9250542154241</v>
      </c>
      <c r="H45" s="144">
        <v>342957.24818201025</v>
      </c>
      <c r="I45" s="128">
        <v>140</v>
      </c>
      <c r="J45" s="128">
        <v>10955824</v>
      </c>
      <c r="K45" s="128">
        <v>196663.12714815629</v>
      </c>
      <c r="L45" s="128">
        <v>107809.39308791221</v>
      </c>
      <c r="M45" s="128">
        <v>88853.734060234099</v>
      </c>
      <c r="N45" s="128">
        <v>465350.53217610152</v>
      </c>
      <c r="O45" s="128">
        <v>487822.13218308549</v>
      </c>
      <c r="P45" s="128">
        <v>6</v>
      </c>
      <c r="Q45" s="128">
        <v>80.92010874805672</v>
      </c>
    </row>
    <row r="46" spans="1:17">
      <c r="A46" s="142"/>
      <c r="B46" s="145"/>
      <c r="C46" s="140"/>
      <c r="D46" s="140"/>
      <c r="E46" s="140"/>
      <c r="F46" s="140"/>
      <c r="G46" s="140"/>
      <c r="H46" s="140"/>
      <c r="I46" s="127"/>
      <c r="J46" s="127"/>
      <c r="K46" s="127"/>
      <c r="L46" s="127"/>
      <c r="M46" s="127"/>
      <c r="N46" s="127"/>
      <c r="O46" s="127"/>
      <c r="P46" s="127"/>
      <c r="Q46" s="127"/>
    </row>
    <row r="47" spans="1:17">
      <c r="A47" s="133" t="s">
        <v>686</v>
      </c>
      <c r="B47" s="139" t="s">
        <v>687</v>
      </c>
      <c r="C47" s="140"/>
      <c r="D47" s="140"/>
      <c r="E47" s="140"/>
      <c r="F47" s="140"/>
      <c r="G47" s="140"/>
      <c r="H47" s="140"/>
      <c r="I47" s="127"/>
      <c r="J47" s="127"/>
      <c r="K47" s="127"/>
      <c r="L47" s="127"/>
      <c r="M47" s="127"/>
      <c r="N47" s="127"/>
      <c r="O47" s="127"/>
      <c r="P47" s="127"/>
      <c r="Q47" s="127"/>
    </row>
    <row r="48" spans="1:17">
      <c r="A48" s="142">
        <v>34</v>
      </c>
      <c r="B48" s="146" t="s">
        <v>688</v>
      </c>
      <c r="C48" s="140">
        <v>25</v>
      </c>
      <c r="D48" s="140">
        <v>2626188</v>
      </c>
      <c r="E48" s="140">
        <v>2972.0974763437075</v>
      </c>
      <c r="F48" s="140">
        <v>1687.1499053456996</v>
      </c>
      <c r="G48" s="140">
        <v>1284.9475709980074</v>
      </c>
      <c r="H48" s="140">
        <v>13569.262683335477</v>
      </c>
      <c r="I48" s="127">
        <v>25</v>
      </c>
      <c r="J48" s="127">
        <v>2661411</v>
      </c>
      <c r="K48" s="127">
        <v>1521.0478907429979</v>
      </c>
      <c r="L48" s="127">
        <v>1142.2544425172509</v>
      </c>
      <c r="M48" s="127">
        <v>378.79344822574706</v>
      </c>
      <c r="N48" s="127">
        <v>16156.280795352937</v>
      </c>
      <c r="O48" s="127">
        <v>16520.043024378385</v>
      </c>
      <c r="P48" s="127">
        <v>0</v>
      </c>
      <c r="Q48" s="127">
        <v>0</v>
      </c>
    </row>
    <row r="49" spans="1:17">
      <c r="A49" s="142">
        <v>35</v>
      </c>
      <c r="B49" s="146" t="s">
        <v>689</v>
      </c>
      <c r="C49" s="140">
        <v>10</v>
      </c>
      <c r="D49" s="140">
        <v>2883877</v>
      </c>
      <c r="E49" s="140">
        <v>726.6259807536353</v>
      </c>
      <c r="F49" s="140">
        <v>434.64382559202852</v>
      </c>
      <c r="G49" s="140">
        <v>291.98215516160678</v>
      </c>
      <c r="H49" s="140">
        <v>10807.570746414181</v>
      </c>
      <c r="I49" s="127">
        <v>10</v>
      </c>
      <c r="J49" s="127">
        <v>2882784</v>
      </c>
      <c r="K49" s="127">
        <v>657.17824683499998</v>
      </c>
      <c r="L49" s="127">
        <v>385.75702338100001</v>
      </c>
      <c r="M49" s="127">
        <v>271.42122345399997</v>
      </c>
      <c r="N49" s="127">
        <v>12894.442438444081</v>
      </c>
      <c r="O49" s="127">
        <v>13134.397106741249</v>
      </c>
      <c r="P49" s="127">
        <v>0</v>
      </c>
      <c r="Q49" s="127">
        <v>0</v>
      </c>
    </row>
    <row r="50" spans="1:17">
      <c r="A50" s="142"/>
      <c r="B50" s="139" t="s">
        <v>943</v>
      </c>
      <c r="C50" s="144">
        <v>35</v>
      </c>
      <c r="D50" s="144">
        <v>5510065</v>
      </c>
      <c r="E50" s="144">
        <v>3698.7234570973428</v>
      </c>
      <c r="F50" s="144">
        <v>2121.793730937728</v>
      </c>
      <c r="G50" s="144">
        <v>1576.9297261596143</v>
      </c>
      <c r="H50" s="144">
        <v>24376.833429749659</v>
      </c>
      <c r="I50" s="128">
        <v>35</v>
      </c>
      <c r="J50" s="128">
        <v>5544195</v>
      </c>
      <c r="K50" s="128">
        <v>2178.2261375779981</v>
      </c>
      <c r="L50" s="128">
        <v>1528.0114658982509</v>
      </c>
      <c r="M50" s="128">
        <v>650.21467167974697</v>
      </c>
      <c r="N50" s="128">
        <v>29050.72323379702</v>
      </c>
      <c r="O50" s="128">
        <v>29654.440131119634</v>
      </c>
      <c r="P50" s="128">
        <v>0</v>
      </c>
      <c r="Q50" s="128">
        <v>0</v>
      </c>
    </row>
    <row r="51" spans="1:17">
      <c r="A51" s="142"/>
      <c r="B51" s="145"/>
      <c r="C51" s="140"/>
      <c r="D51" s="140"/>
      <c r="E51" s="140"/>
      <c r="F51" s="140"/>
      <c r="G51" s="140"/>
      <c r="H51" s="140"/>
      <c r="I51" s="127"/>
      <c r="J51" s="127"/>
      <c r="K51" s="127"/>
      <c r="L51" s="127"/>
      <c r="M51" s="127"/>
      <c r="N51" s="127"/>
      <c r="O51" s="127"/>
      <c r="P51" s="127"/>
      <c r="Q51" s="127"/>
    </row>
    <row r="52" spans="1:17">
      <c r="A52" s="133" t="s">
        <v>690</v>
      </c>
      <c r="B52" s="139" t="s">
        <v>691</v>
      </c>
      <c r="C52" s="140"/>
      <c r="D52" s="140"/>
      <c r="E52" s="140"/>
      <c r="F52" s="140"/>
      <c r="G52" s="140"/>
      <c r="H52" s="140"/>
      <c r="I52" s="127"/>
      <c r="J52" s="127"/>
      <c r="K52" s="127"/>
      <c r="L52" s="127"/>
      <c r="M52" s="127"/>
      <c r="N52" s="127"/>
      <c r="O52" s="127"/>
      <c r="P52" s="127"/>
      <c r="Q52" s="127"/>
    </row>
    <row r="53" spans="1:17">
      <c r="A53" s="142">
        <v>36</v>
      </c>
      <c r="B53" s="143" t="s">
        <v>692</v>
      </c>
      <c r="C53" s="140">
        <v>44</v>
      </c>
      <c r="D53" s="140">
        <v>1014993</v>
      </c>
      <c r="E53" s="140">
        <v>12880.26498470049</v>
      </c>
      <c r="F53" s="140">
        <v>8301.4867789072669</v>
      </c>
      <c r="G53" s="140">
        <v>4578.7782057932227</v>
      </c>
      <c r="H53" s="140">
        <v>19164.168942586173</v>
      </c>
      <c r="I53" s="127">
        <v>59</v>
      </c>
      <c r="J53" s="127">
        <v>1936229</v>
      </c>
      <c r="K53" s="127">
        <v>24140.347356486258</v>
      </c>
      <c r="L53" s="127">
        <v>6861.029078960385</v>
      </c>
      <c r="M53" s="127">
        <v>17279.318277525868</v>
      </c>
      <c r="N53" s="127">
        <v>40240.133099068662</v>
      </c>
      <c r="O53" s="127">
        <v>39557.967924605691</v>
      </c>
      <c r="P53" s="127">
        <v>0</v>
      </c>
      <c r="Q53" s="127">
        <v>0</v>
      </c>
    </row>
    <row r="54" spans="1:17">
      <c r="A54" s="142">
        <v>37</v>
      </c>
      <c r="B54" s="143" t="s">
        <v>693</v>
      </c>
      <c r="C54" s="140">
        <v>11</v>
      </c>
      <c r="D54" s="140">
        <v>1299324</v>
      </c>
      <c r="E54" s="140">
        <v>8248.2282676779996</v>
      </c>
      <c r="F54" s="140">
        <v>1329.2612064953973</v>
      </c>
      <c r="G54" s="140">
        <v>6918.9670611826023</v>
      </c>
      <c r="H54" s="140">
        <v>14122.72112861801</v>
      </c>
      <c r="I54" s="127">
        <v>11</v>
      </c>
      <c r="J54" s="127">
        <v>2929383</v>
      </c>
      <c r="K54" s="127">
        <v>3687.7334354899999</v>
      </c>
      <c r="L54" s="127">
        <v>965.84934110420693</v>
      </c>
      <c r="M54" s="127">
        <v>2721.8840943857927</v>
      </c>
      <c r="N54" s="127">
        <v>18104.066383887606</v>
      </c>
      <c r="O54" s="127">
        <v>17665.792726517429</v>
      </c>
      <c r="P54" s="127">
        <v>0</v>
      </c>
      <c r="Q54" s="127">
        <v>0</v>
      </c>
    </row>
    <row r="55" spans="1:17">
      <c r="A55" s="142">
        <v>38</v>
      </c>
      <c r="B55" s="143" t="s">
        <v>694</v>
      </c>
      <c r="C55" s="140">
        <v>92</v>
      </c>
      <c r="D55" s="140">
        <v>4255464</v>
      </c>
      <c r="E55" s="140">
        <v>106511.91012704599</v>
      </c>
      <c r="F55" s="140">
        <v>66691.997465771419</v>
      </c>
      <c r="G55" s="140">
        <v>39819.912661274568</v>
      </c>
      <c r="H55" s="140">
        <v>275930.80806709366</v>
      </c>
      <c r="I55" s="127">
        <v>105</v>
      </c>
      <c r="J55" s="127">
        <v>7940454</v>
      </c>
      <c r="K55" s="127">
        <v>76932.974694644712</v>
      </c>
      <c r="L55" s="127">
        <v>31341.081469751378</v>
      </c>
      <c r="M55" s="127">
        <v>45591.893224893334</v>
      </c>
      <c r="N55" s="127">
        <v>364744.81317389919</v>
      </c>
      <c r="O55" s="127">
        <v>372203.86972985388</v>
      </c>
      <c r="P55" s="127">
        <v>0</v>
      </c>
      <c r="Q55" s="127">
        <v>0</v>
      </c>
    </row>
    <row r="56" spans="1:17">
      <c r="A56" s="142">
        <v>39</v>
      </c>
      <c r="B56" s="143" t="s">
        <v>695</v>
      </c>
      <c r="C56" s="140">
        <v>35</v>
      </c>
      <c r="D56" s="140">
        <v>696682</v>
      </c>
      <c r="E56" s="140">
        <v>9854.5490116497276</v>
      </c>
      <c r="F56" s="140">
        <v>1942.5244801854856</v>
      </c>
      <c r="G56" s="140">
        <v>7912.0245314642407</v>
      </c>
      <c r="H56" s="140">
        <v>12407.908900996026</v>
      </c>
      <c r="I56" s="127">
        <v>41</v>
      </c>
      <c r="J56" s="127">
        <v>1165835</v>
      </c>
      <c r="K56" s="127">
        <v>12377.33557363496</v>
      </c>
      <c r="L56" s="127">
        <v>2629.0465720033867</v>
      </c>
      <c r="M56" s="127">
        <v>9748.2790016315739</v>
      </c>
      <c r="N56" s="127">
        <v>24189.450362077594</v>
      </c>
      <c r="O56" s="127">
        <v>24378.545551712927</v>
      </c>
      <c r="P56" s="127">
        <v>0</v>
      </c>
      <c r="Q56" s="127">
        <v>0</v>
      </c>
    </row>
    <row r="57" spans="1:17">
      <c r="A57" s="142"/>
      <c r="B57" s="139" t="s">
        <v>944</v>
      </c>
      <c r="C57" s="144">
        <v>182</v>
      </c>
      <c r="D57" s="144">
        <v>7266463</v>
      </c>
      <c r="E57" s="144">
        <v>137494.95239107421</v>
      </c>
      <c r="F57" s="144">
        <v>78265.269931359566</v>
      </c>
      <c r="G57" s="144">
        <v>59229.682459714633</v>
      </c>
      <c r="H57" s="144">
        <v>321625.60703929386</v>
      </c>
      <c r="I57" s="128">
        <v>216</v>
      </c>
      <c r="J57" s="128">
        <v>13971901</v>
      </c>
      <c r="K57" s="128">
        <v>117138.39106025593</v>
      </c>
      <c r="L57" s="128">
        <v>41797.006461819357</v>
      </c>
      <c r="M57" s="128">
        <v>75341.374598436567</v>
      </c>
      <c r="N57" s="128">
        <v>447278.46301893308</v>
      </c>
      <c r="O57" s="128">
        <v>453806.17593268992</v>
      </c>
      <c r="P57" s="128">
        <v>0</v>
      </c>
      <c r="Q57" s="128">
        <v>0</v>
      </c>
    </row>
    <row r="58" spans="1:17">
      <c r="A58" s="142"/>
      <c r="B58" s="145"/>
      <c r="C58" s="140"/>
      <c r="D58" s="140"/>
      <c r="E58" s="140"/>
      <c r="F58" s="140"/>
      <c r="G58" s="140"/>
      <c r="H58" s="140"/>
      <c r="I58" s="127"/>
      <c r="J58" s="127"/>
      <c r="K58" s="127"/>
      <c r="L58" s="127"/>
      <c r="M58" s="127"/>
      <c r="N58" s="127"/>
      <c r="O58" s="127"/>
      <c r="P58" s="127"/>
      <c r="Q58" s="127"/>
    </row>
    <row r="59" spans="1:17">
      <c r="A59" s="142"/>
      <c r="B59" s="139" t="s">
        <v>696</v>
      </c>
      <c r="C59" s="144">
        <v>1018</v>
      </c>
      <c r="D59" s="144">
        <v>96188826</v>
      </c>
      <c r="E59" s="144">
        <v>8637985.7137656361</v>
      </c>
      <c r="F59" s="144">
        <v>8375489.8939197343</v>
      </c>
      <c r="G59" s="144">
        <v>262495.82034592837</v>
      </c>
      <c r="H59" s="144">
        <v>2996552.6056698156</v>
      </c>
      <c r="I59" s="128">
        <v>1078</v>
      </c>
      <c r="J59" s="128">
        <v>116264545</v>
      </c>
      <c r="K59" s="128">
        <v>5861051.0628974568</v>
      </c>
      <c r="L59" s="128">
        <v>5521246.4498480046</v>
      </c>
      <c r="M59" s="128">
        <v>339804.60304946272</v>
      </c>
      <c r="N59" s="128">
        <v>3671976.8200752912</v>
      </c>
      <c r="O59" s="128">
        <v>3783177.9753255313</v>
      </c>
      <c r="P59" s="128">
        <v>26</v>
      </c>
      <c r="Q59" s="128">
        <v>814.00149615480677</v>
      </c>
    </row>
    <row r="60" spans="1:17">
      <c r="A60" s="142"/>
      <c r="B60" s="145"/>
      <c r="C60" s="140"/>
      <c r="D60" s="140"/>
      <c r="E60" s="140"/>
      <c r="F60" s="140"/>
      <c r="G60" s="140"/>
      <c r="H60" s="140"/>
      <c r="I60" s="127"/>
      <c r="J60" s="127"/>
      <c r="K60" s="127"/>
      <c r="L60" s="127"/>
      <c r="M60" s="127"/>
      <c r="N60" s="127"/>
      <c r="O60" s="127"/>
      <c r="P60" s="127"/>
      <c r="Q60" s="127"/>
    </row>
    <row r="61" spans="1:17" s="130" customFormat="1">
      <c r="A61" s="132" t="s">
        <v>697</v>
      </c>
      <c r="B61" s="134" t="s">
        <v>698</v>
      </c>
      <c r="C61" s="144"/>
      <c r="D61" s="144"/>
      <c r="E61" s="144"/>
      <c r="F61" s="144"/>
      <c r="G61" s="144"/>
      <c r="H61" s="144"/>
      <c r="I61" s="127"/>
      <c r="J61" s="127"/>
      <c r="K61" s="127"/>
      <c r="L61" s="127"/>
      <c r="M61" s="127"/>
      <c r="N61" s="127"/>
      <c r="O61" s="127"/>
      <c r="P61" s="127"/>
      <c r="Q61" s="127"/>
    </row>
    <row r="62" spans="1:17">
      <c r="A62" s="142" t="s">
        <v>647</v>
      </c>
      <c r="B62" s="145" t="s">
        <v>648</v>
      </c>
      <c r="C62" s="140"/>
      <c r="D62" s="140"/>
      <c r="E62" s="140"/>
      <c r="F62" s="140"/>
      <c r="G62" s="140"/>
      <c r="H62" s="140"/>
      <c r="I62" s="127"/>
      <c r="J62" s="127"/>
      <c r="K62" s="127"/>
      <c r="L62" s="127"/>
      <c r="M62" s="127"/>
      <c r="N62" s="127"/>
      <c r="O62" s="127"/>
      <c r="P62" s="127"/>
      <c r="Q62" s="127"/>
    </row>
    <row r="63" spans="1:17">
      <c r="A63" s="142" t="s">
        <v>699</v>
      </c>
      <c r="B63" s="145" t="s">
        <v>700</v>
      </c>
      <c r="C63" s="140">
        <v>582</v>
      </c>
      <c r="D63" s="140">
        <v>518249</v>
      </c>
      <c r="E63" s="140">
        <v>1176.363800524</v>
      </c>
      <c r="F63" s="140">
        <v>30346.067344801002</v>
      </c>
      <c r="G63" s="140">
        <v>-29169.703544276999</v>
      </c>
      <c r="H63" s="140">
        <v>118772.34933024301</v>
      </c>
      <c r="I63" s="127">
        <v>287</v>
      </c>
      <c r="J63" s="127">
        <v>196326</v>
      </c>
      <c r="K63" s="127">
        <v>3521.9372066739998</v>
      </c>
      <c r="L63" s="127">
        <v>77574.775489295003</v>
      </c>
      <c r="M63" s="127">
        <v>-74052.838282621015</v>
      </c>
      <c r="N63" s="127">
        <v>47509.898326003233</v>
      </c>
      <c r="O63" s="127">
        <v>47127.679272713423</v>
      </c>
      <c r="P63" s="127">
        <v>0</v>
      </c>
      <c r="Q63" s="127">
        <v>0</v>
      </c>
    </row>
    <row r="64" spans="1:17">
      <c r="A64" s="142" t="s">
        <v>701</v>
      </c>
      <c r="B64" s="145" t="s">
        <v>702</v>
      </c>
      <c r="C64" s="140">
        <v>21</v>
      </c>
      <c r="D64" s="140">
        <v>57446</v>
      </c>
      <c r="E64" s="140">
        <v>0</v>
      </c>
      <c r="F64" s="140">
        <v>1975.1365759710002</v>
      </c>
      <c r="G64" s="140">
        <v>-1975.1365759710002</v>
      </c>
      <c r="H64" s="140">
        <v>2589.0519508890666</v>
      </c>
      <c r="I64" s="127">
        <v>13</v>
      </c>
      <c r="J64" s="127">
        <v>30747</v>
      </c>
      <c r="K64" s="127">
        <v>0</v>
      </c>
      <c r="L64" s="127">
        <v>1070.6066423470029</v>
      </c>
      <c r="M64" s="127">
        <v>-1070.6066423470029</v>
      </c>
      <c r="N64" s="127">
        <v>1604.4888323261334</v>
      </c>
      <c r="O64" s="127">
        <v>1612.5369634564449</v>
      </c>
      <c r="P64" s="127">
        <v>0</v>
      </c>
      <c r="Q64" s="127">
        <v>0</v>
      </c>
    </row>
    <row r="65" spans="1:17">
      <c r="A65" s="142" t="s">
        <v>703</v>
      </c>
      <c r="B65" s="145" t="s">
        <v>704</v>
      </c>
      <c r="C65" s="140">
        <v>9</v>
      </c>
      <c r="D65" s="140">
        <v>89</v>
      </c>
      <c r="E65" s="140">
        <v>0</v>
      </c>
      <c r="F65" s="140">
        <v>0</v>
      </c>
      <c r="G65" s="140">
        <v>0</v>
      </c>
      <c r="H65" s="140">
        <v>2262.1554760022809</v>
      </c>
      <c r="I65" s="127">
        <v>8</v>
      </c>
      <c r="J65" s="127">
        <v>80</v>
      </c>
      <c r="K65" s="127">
        <v>0</v>
      </c>
      <c r="L65" s="127">
        <v>319.00415644900005</v>
      </c>
      <c r="M65" s="127">
        <v>-319.00415644899999</v>
      </c>
      <c r="N65" s="127">
        <v>1903.0903121033493</v>
      </c>
      <c r="O65" s="127">
        <v>1897.709738586997</v>
      </c>
      <c r="P65" s="127">
        <v>0</v>
      </c>
      <c r="Q65" s="127">
        <v>0</v>
      </c>
    </row>
    <row r="66" spans="1:17">
      <c r="A66" s="142" t="s">
        <v>705</v>
      </c>
      <c r="B66" s="145" t="s">
        <v>706</v>
      </c>
      <c r="C66" s="140">
        <v>8</v>
      </c>
      <c r="D66" s="140">
        <v>17979</v>
      </c>
      <c r="E66" s="140">
        <v>0</v>
      </c>
      <c r="F66" s="140">
        <v>2969.5448350689999</v>
      </c>
      <c r="G66" s="140">
        <v>-2969.5448350689999</v>
      </c>
      <c r="H66" s="140">
        <v>712.30347776126541</v>
      </c>
      <c r="I66" s="127">
        <v>1</v>
      </c>
      <c r="J66" s="127">
        <v>718</v>
      </c>
      <c r="K66" s="127">
        <v>0</v>
      </c>
      <c r="L66" s="127">
        <v>681.48556369100015</v>
      </c>
      <c r="M66" s="127">
        <v>-681.48556369100015</v>
      </c>
      <c r="N66" s="127">
        <v>60.69854355364</v>
      </c>
      <c r="O66" s="127">
        <v>61.220819807962663</v>
      </c>
      <c r="P66" s="127">
        <v>0</v>
      </c>
      <c r="Q66" s="127">
        <v>0</v>
      </c>
    </row>
    <row r="67" spans="1:17">
      <c r="A67" s="142"/>
      <c r="B67" s="139" t="s">
        <v>945</v>
      </c>
      <c r="C67" s="144">
        <v>620</v>
      </c>
      <c r="D67" s="144">
        <v>593763</v>
      </c>
      <c r="E67" s="144">
        <v>1176.363800524</v>
      </c>
      <c r="F67" s="144">
        <v>35290.748755840999</v>
      </c>
      <c r="G67" s="144">
        <v>-34114.384955317</v>
      </c>
      <c r="H67" s="144">
        <v>124335.86023489563</v>
      </c>
      <c r="I67" s="128">
        <v>309</v>
      </c>
      <c r="J67" s="128">
        <v>227871</v>
      </c>
      <c r="K67" s="128">
        <v>3521.9372066739998</v>
      </c>
      <c r="L67" s="128">
        <v>79645.871851782009</v>
      </c>
      <c r="M67" s="128">
        <v>-76123.93464510802</v>
      </c>
      <c r="N67" s="128">
        <v>51078.176013986355</v>
      </c>
      <c r="O67" s="128">
        <v>50699.146794564833</v>
      </c>
      <c r="P67" s="128">
        <v>0</v>
      </c>
      <c r="Q67" s="128">
        <v>0</v>
      </c>
    </row>
    <row r="68" spans="1:17">
      <c r="A68" s="142"/>
      <c r="B68" s="145"/>
      <c r="C68" s="140"/>
      <c r="D68" s="140"/>
      <c r="E68" s="140"/>
      <c r="F68" s="140"/>
      <c r="G68" s="140"/>
      <c r="H68" s="140"/>
      <c r="I68" s="127"/>
      <c r="J68" s="127"/>
      <c r="K68" s="127"/>
      <c r="L68" s="127"/>
      <c r="M68" s="127"/>
      <c r="N68" s="127"/>
      <c r="O68" s="127"/>
      <c r="P68" s="127"/>
      <c r="Q68" s="127"/>
    </row>
    <row r="69" spans="1:17">
      <c r="A69" s="142" t="s">
        <v>665</v>
      </c>
      <c r="B69" s="145" t="s">
        <v>666</v>
      </c>
      <c r="C69" s="140"/>
      <c r="D69" s="140"/>
      <c r="E69" s="140"/>
      <c r="F69" s="140"/>
      <c r="G69" s="140"/>
      <c r="H69" s="140"/>
      <c r="I69" s="127"/>
      <c r="J69" s="127"/>
      <c r="K69" s="127"/>
      <c r="L69" s="127"/>
      <c r="M69" s="127"/>
      <c r="N69" s="127"/>
      <c r="O69" s="127"/>
      <c r="P69" s="127"/>
      <c r="Q69" s="127"/>
    </row>
    <row r="70" spans="1:17">
      <c r="A70" s="142" t="s">
        <v>699</v>
      </c>
      <c r="B70" s="145" t="s">
        <v>676</v>
      </c>
      <c r="C70" s="140">
        <v>25</v>
      </c>
      <c r="D70" s="140">
        <v>432027</v>
      </c>
      <c r="E70" s="140">
        <v>0</v>
      </c>
      <c r="F70" s="140">
        <v>566.09754794900005</v>
      </c>
      <c r="G70" s="140">
        <v>-566.09754794900005</v>
      </c>
      <c r="H70" s="140">
        <v>4717.4550252820891</v>
      </c>
      <c r="I70" s="127">
        <v>20</v>
      </c>
      <c r="J70" s="127">
        <v>320824</v>
      </c>
      <c r="K70" s="127">
        <v>0</v>
      </c>
      <c r="L70" s="127">
        <v>920.93123093999998</v>
      </c>
      <c r="M70" s="127">
        <v>-920.93123093999998</v>
      </c>
      <c r="N70" s="127">
        <v>3854.7411656849395</v>
      </c>
      <c r="O70" s="127">
        <v>4015.5010879039041</v>
      </c>
      <c r="P70" s="127">
        <v>0</v>
      </c>
      <c r="Q70" s="127">
        <v>0</v>
      </c>
    </row>
    <row r="71" spans="1:17">
      <c r="A71" s="142" t="s">
        <v>701</v>
      </c>
      <c r="B71" s="145" t="s">
        <v>204</v>
      </c>
      <c r="C71" s="140">
        <v>51</v>
      </c>
      <c r="D71" s="140">
        <v>647506</v>
      </c>
      <c r="E71" s="140">
        <v>4.9900000000000005E-3</v>
      </c>
      <c r="F71" s="140">
        <v>12794.771339879</v>
      </c>
      <c r="G71" s="140">
        <v>-12794.766349878999</v>
      </c>
      <c r="H71" s="140">
        <v>17036.096144377836</v>
      </c>
      <c r="I71" s="127">
        <v>24</v>
      </c>
      <c r="J71" s="127">
        <v>175136</v>
      </c>
      <c r="K71" s="127">
        <v>4.1454999999999999E-3</v>
      </c>
      <c r="L71" s="127">
        <v>8695.5892320383464</v>
      </c>
      <c r="M71" s="127">
        <v>-8695.5850865383454</v>
      </c>
      <c r="N71" s="127">
        <v>6669.8778016820143</v>
      </c>
      <c r="O71" s="127">
        <v>7349.3710742611747</v>
      </c>
      <c r="P71" s="127">
        <v>0</v>
      </c>
      <c r="Q71" s="127">
        <v>0</v>
      </c>
    </row>
    <row r="72" spans="1:17">
      <c r="A72" s="142"/>
      <c r="B72" s="139" t="s">
        <v>945</v>
      </c>
      <c r="C72" s="144">
        <v>76</v>
      </c>
      <c r="D72" s="144">
        <v>1079533</v>
      </c>
      <c r="E72" s="144">
        <v>4.9900000000000005E-3</v>
      </c>
      <c r="F72" s="144">
        <v>13360.868887828001</v>
      </c>
      <c r="G72" s="144">
        <v>-13360.863897828</v>
      </c>
      <c r="H72" s="144">
        <v>21753.551169659924</v>
      </c>
      <c r="I72" s="128">
        <v>44</v>
      </c>
      <c r="J72" s="128">
        <v>495960</v>
      </c>
      <c r="K72" s="128">
        <v>4.1454999999999999E-3</v>
      </c>
      <c r="L72" s="128">
        <v>9616.5204629783457</v>
      </c>
      <c r="M72" s="128">
        <v>-9616.5163174783447</v>
      </c>
      <c r="N72" s="128">
        <v>10524.618967366954</v>
      </c>
      <c r="O72" s="128">
        <v>11364.872162165078</v>
      </c>
      <c r="P72" s="128">
        <v>0</v>
      </c>
      <c r="Q72" s="128">
        <v>0</v>
      </c>
    </row>
    <row r="73" spans="1:17">
      <c r="A73" s="142"/>
      <c r="B73" s="145"/>
      <c r="C73" s="140"/>
      <c r="D73" s="140"/>
      <c r="E73" s="140"/>
      <c r="F73" s="140"/>
      <c r="G73" s="140"/>
      <c r="H73" s="140"/>
      <c r="I73" s="127"/>
      <c r="J73" s="127"/>
      <c r="K73" s="127"/>
      <c r="L73" s="127"/>
      <c r="M73" s="127"/>
      <c r="N73" s="127"/>
      <c r="O73" s="127"/>
      <c r="P73" s="127"/>
      <c r="Q73" s="127"/>
    </row>
    <row r="74" spans="1:17">
      <c r="A74" s="142" t="s">
        <v>678</v>
      </c>
      <c r="B74" s="145" t="s">
        <v>691</v>
      </c>
      <c r="C74" s="140">
        <v>0</v>
      </c>
      <c r="D74" s="140">
        <v>0</v>
      </c>
      <c r="E74" s="140">
        <v>0</v>
      </c>
      <c r="F74" s="140">
        <v>0</v>
      </c>
      <c r="G74" s="140">
        <v>0</v>
      </c>
      <c r="H74" s="140">
        <v>0</v>
      </c>
      <c r="I74" s="128">
        <v>0</v>
      </c>
      <c r="J74" s="128">
        <v>0</v>
      </c>
      <c r="K74" s="128">
        <v>0</v>
      </c>
      <c r="L74" s="128">
        <v>0</v>
      </c>
      <c r="M74" s="128">
        <v>0</v>
      </c>
      <c r="N74" s="128">
        <v>0</v>
      </c>
      <c r="O74" s="128">
        <v>0</v>
      </c>
      <c r="P74" s="127">
        <v>0</v>
      </c>
      <c r="Q74" s="128">
        <v>0</v>
      </c>
    </row>
    <row r="75" spans="1:17">
      <c r="A75" s="142"/>
      <c r="B75" s="145"/>
      <c r="C75" s="140"/>
      <c r="D75" s="140"/>
      <c r="E75" s="140"/>
      <c r="F75" s="140"/>
      <c r="G75" s="140"/>
      <c r="H75" s="140"/>
      <c r="I75" s="127"/>
      <c r="J75" s="127"/>
      <c r="K75" s="127"/>
      <c r="L75" s="127"/>
      <c r="M75" s="127"/>
      <c r="N75" s="127"/>
      <c r="O75" s="127"/>
      <c r="P75" s="127"/>
      <c r="Q75" s="127"/>
    </row>
    <row r="76" spans="1:17">
      <c r="A76" s="142"/>
      <c r="B76" s="139" t="s">
        <v>707</v>
      </c>
      <c r="C76" s="144">
        <v>696</v>
      </c>
      <c r="D76" s="144">
        <v>1673296</v>
      </c>
      <c r="E76" s="144">
        <v>1176.3687905239999</v>
      </c>
      <c r="F76" s="144">
        <v>48651.617643669</v>
      </c>
      <c r="G76" s="144">
        <v>-47475.248853145</v>
      </c>
      <c r="H76" s="144">
        <v>146089.41140455555</v>
      </c>
      <c r="I76" s="128">
        <v>353</v>
      </c>
      <c r="J76" s="128">
        <v>723831</v>
      </c>
      <c r="K76" s="128">
        <v>3521.9413521739998</v>
      </c>
      <c r="L76" s="128">
        <v>89262.392314760349</v>
      </c>
      <c r="M76" s="128">
        <v>-85740.450962586357</v>
      </c>
      <c r="N76" s="128">
        <v>61602.794981353305</v>
      </c>
      <c r="O76" s="128">
        <v>62064.018956729909</v>
      </c>
      <c r="P76" s="128">
        <v>0</v>
      </c>
      <c r="Q76" s="128">
        <v>0</v>
      </c>
    </row>
    <row r="77" spans="1:17">
      <c r="A77" s="142"/>
      <c r="B77" s="145"/>
      <c r="C77" s="140"/>
      <c r="D77" s="140"/>
      <c r="E77" s="140"/>
      <c r="F77" s="140"/>
      <c r="G77" s="140"/>
      <c r="H77" s="140"/>
      <c r="I77" s="127"/>
      <c r="J77" s="127"/>
      <c r="K77" s="127"/>
      <c r="L77" s="127"/>
      <c r="M77" s="127"/>
      <c r="N77" s="127"/>
      <c r="O77" s="127"/>
      <c r="P77" s="127"/>
      <c r="Q77" s="127"/>
    </row>
    <row r="78" spans="1:17" s="130" customFormat="1">
      <c r="A78" s="132" t="s">
        <v>708</v>
      </c>
      <c r="B78" s="134" t="s">
        <v>709</v>
      </c>
      <c r="C78" s="144"/>
      <c r="D78" s="144"/>
      <c r="E78" s="144"/>
      <c r="F78" s="144"/>
      <c r="G78" s="144"/>
      <c r="H78" s="144"/>
      <c r="I78" s="127"/>
      <c r="J78" s="127"/>
      <c r="K78" s="127"/>
      <c r="L78" s="127"/>
      <c r="M78" s="127"/>
      <c r="N78" s="127"/>
      <c r="O78" s="127"/>
      <c r="P78" s="127"/>
      <c r="Q78" s="127"/>
    </row>
    <row r="79" spans="1:17">
      <c r="A79" s="142"/>
      <c r="B79" s="145" t="s">
        <v>648</v>
      </c>
      <c r="C79" s="140">
        <v>21</v>
      </c>
      <c r="D79" s="140">
        <v>3407</v>
      </c>
      <c r="E79" s="140">
        <v>4.8158221089999991</v>
      </c>
      <c r="F79" s="140">
        <v>282.43322577099997</v>
      </c>
      <c r="G79" s="140">
        <v>-277.61740366199996</v>
      </c>
      <c r="H79" s="140">
        <v>121.52283988113598</v>
      </c>
      <c r="I79" s="128">
        <v>21</v>
      </c>
      <c r="J79" s="128">
        <v>3113</v>
      </c>
      <c r="K79" s="128">
        <v>0.32713437900000003</v>
      </c>
      <c r="L79" s="128">
        <v>25.267603601000001</v>
      </c>
      <c r="M79" s="128">
        <v>-24.940469222000004</v>
      </c>
      <c r="N79" s="128">
        <v>122.21966023525403</v>
      </c>
      <c r="O79" s="128">
        <v>135.6300703830243</v>
      </c>
      <c r="P79" s="128">
        <v>0</v>
      </c>
      <c r="Q79" s="128">
        <v>0</v>
      </c>
    </row>
    <row r="80" spans="1:17">
      <c r="A80" s="142"/>
      <c r="B80" s="145"/>
      <c r="C80" s="140"/>
      <c r="D80" s="140"/>
      <c r="E80" s="140"/>
      <c r="F80" s="140"/>
      <c r="G80" s="140"/>
      <c r="H80" s="140"/>
      <c r="I80" s="127"/>
      <c r="J80" s="127"/>
      <c r="K80" s="127"/>
      <c r="L80" s="127"/>
      <c r="M80" s="127"/>
      <c r="N80" s="127"/>
      <c r="O80" s="127"/>
      <c r="P80" s="127"/>
      <c r="Q80" s="127"/>
    </row>
    <row r="81" spans="1:17">
      <c r="A81" s="142" t="s">
        <v>665</v>
      </c>
      <c r="B81" s="145" t="s">
        <v>666</v>
      </c>
      <c r="C81" s="140">
        <v>0</v>
      </c>
      <c r="D81" s="140">
        <v>0</v>
      </c>
      <c r="E81" s="140">
        <v>0</v>
      </c>
      <c r="F81" s="140">
        <v>0</v>
      </c>
      <c r="G81" s="140">
        <v>0</v>
      </c>
      <c r="H81" s="140">
        <v>0</v>
      </c>
      <c r="I81" s="128">
        <v>0</v>
      </c>
      <c r="J81" s="128">
        <v>0</v>
      </c>
      <c r="K81" s="128">
        <v>0</v>
      </c>
      <c r="L81" s="128">
        <v>0</v>
      </c>
      <c r="M81" s="128">
        <v>0</v>
      </c>
      <c r="N81" s="128">
        <v>0</v>
      </c>
      <c r="O81" s="128">
        <v>0</v>
      </c>
      <c r="P81" s="128">
        <v>0</v>
      </c>
      <c r="Q81" s="128">
        <v>0</v>
      </c>
    </row>
    <row r="82" spans="1:17">
      <c r="A82" s="142"/>
      <c r="B82" s="145"/>
      <c r="C82" s="140"/>
      <c r="D82" s="140"/>
      <c r="E82" s="140"/>
      <c r="F82" s="140"/>
      <c r="G82" s="140"/>
      <c r="H82" s="140"/>
      <c r="I82" s="127"/>
      <c r="J82" s="127"/>
      <c r="K82" s="127"/>
      <c r="L82" s="127"/>
      <c r="M82" s="127"/>
      <c r="N82" s="127"/>
      <c r="O82" s="127"/>
      <c r="P82" s="127"/>
      <c r="Q82" s="127"/>
    </row>
    <row r="83" spans="1:17">
      <c r="A83" s="142" t="s">
        <v>678</v>
      </c>
      <c r="B83" s="145" t="s">
        <v>691</v>
      </c>
      <c r="C83" s="140">
        <v>0</v>
      </c>
      <c r="D83" s="140">
        <v>0</v>
      </c>
      <c r="E83" s="140">
        <v>0</v>
      </c>
      <c r="F83" s="140">
        <v>0</v>
      </c>
      <c r="G83" s="140">
        <v>0</v>
      </c>
      <c r="H83" s="140">
        <v>0</v>
      </c>
      <c r="I83" s="128">
        <v>0</v>
      </c>
      <c r="J83" s="128">
        <v>0</v>
      </c>
      <c r="K83" s="128">
        <v>0</v>
      </c>
      <c r="L83" s="128">
        <v>0</v>
      </c>
      <c r="M83" s="128">
        <v>0</v>
      </c>
      <c r="N83" s="128">
        <v>0</v>
      </c>
      <c r="O83" s="128">
        <v>0</v>
      </c>
      <c r="P83" s="128">
        <v>0</v>
      </c>
      <c r="Q83" s="128">
        <v>0</v>
      </c>
    </row>
    <row r="84" spans="1:17">
      <c r="A84" s="142"/>
      <c r="B84" s="145"/>
      <c r="C84" s="140"/>
      <c r="D84" s="140"/>
      <c r="E84" s="140"/>
      <c r="F84" s="140"/>
      <c r="G84" s="140"/>
      <c r="H84" s="140"/>
      <c r="I84" s="127"/>
      <c r="J84" s="127"/>
      <c r="K84" s="127"/>
      <c r="L84" s="127"/>
      <c r="M84" s="127"/>
      <c r="N84" s="127"/>
      <c r="O84" s="127"/>
      <c r="P84" s="127"/>
      <c r="Q84" s="127"/>
    </row>
    <row r="85" spans="1:17" ht="13.5" customHeight="1">
      <c r="A85" s="142"/>
      <c r="B85" s="139" t="s">
        <v>710</v>
      </c>
      <c r="C85" s="144">
        <v>21</v>
      </c>
      <c r="D85" s="144">
        <v>3407</v>
      </c>
      <c r="E85" s="144">
        <v>4.8158221089999991</v>
      </c>
      <c r="F85" s="144">
        <v>282.43322577099997</v>
      </c>
      <c r="G85" s="144">
        <v>-277.61740366199996</v>
      </c>
      <c r="H85" s="144">
        <v>121.52283988113598</v>
      </c>
      <c r="I85" s="128">
        <v>21</v>
      </c>
      <c r="J85" s="128">
        <v>3113</v>
      </c>
      <c r="K85" s="128">
        <v>0.32713437900000003</v>
      </c>
      <c r="L85" s="128">
        <v>25.267603601000001</v>
      </c>
      <c r="M85" s="128">
        <v>-24.940469222000004</v>
      </c>
      <c r="N85" s="128">
        <v>122.21966023525403</v>
      </c>
      <c r="O85" s="128">
        <v>135.6300703830243</v>
      </c>
      <c r="P85" s="128">
        <v>0</v>
      </c>
      <c r="Q85" s="128">
        <v>0</v>
      </c>
    </row>
    <row r="86" spans="1:17">
      <c r="A86" s="142"/>
      <c r="B86" s="145"/>
      <c r="C86" s="140"/>
      <c r="D86" s="140"/>
      <c r="E86" s="140"/>
      <c r="F86" s="140"/>
      <c r="G86" s="140"/>
      <c r="H86" s="140"/>
      <c r="I86" s="127"/>
      <c r="J86" s="127"/>
      <c r="K86" s="127"/>
      <c r="L86" s="127"/>
      <c r="M86" s="127"/>
      <c r="N86" s="127"/>
      <c r="O86" s="127"/>
      <c r="P86" s="127"/>
      <c r="Q86" s="127"/>
    </row>
    <row r="87" spans="1:17" s="130" customFormat="1" ht="60">
      <c r="A87" s="147" t="s">
        <v>711</v>
      </c>
      <c r="B87" s="147" t="s">
        <v>711</v>
      </c>
      <c r="C87" s="144">
        <v>1735</v>
      </c>
      <c r="D87" s="144">
        <v>97865529</v>
      </c>
      <c r="E87" s="144">
        <v>8639166.8983782697</v>
      </c>
      <c r="F87" s="144">
        <v>8424423.9447891749</v>
      </c>
      <c r="G87" s="144">
        <v>214742.95408912137</v>
      </c>
      <c r="H87" s="144">
        <v>3142763.5399142522</v>
      </c>
      <c r="I87" s="128">
        <v>1452</v>
      </c>
      <c r="J87" s="128">
        <v>116991489</v>
      </c>
      <c r="K87" s="128">
        <v>5864573.3313840097</v>
      </c>
      <c r="L87" s="128">
        <v>5610534.109766366</v>
      </c>
      <c r="M87" s="128">
        <v>254039.21161765436</v>
      </c>
      <c r="N87" s="128">
        <v>3733701.8347168798</v>
      </c>
      <c r="O87" s="128">
        <v>3845377.6243526442</v>
      </c>
      <c r="P87" s="128">
        <v>26</v>
      </c>
      <c r="Q87" s="128">
        <v>814.00149615480677</v>
      </c>
    </row>
    <row r="88" spans="1:17">
      <c r="A88" s="142"/>
      <c r="B88" s="145"/>
      <c r="C88" s="140"/>
      <c r="D88" s="140"/>
      <c r="E88" s="140"/>
      <c r="F88" s="140"/>
      <c r="G88" s="140"/>
      <c r="H88" s="140"/>
      <c r="I88" s="127"/>
      <c r="J88" s="127"/>
      <c r="K88" s="127"/>
      <c r="L88" s="127"/>
      <c r="M88" s="127"/>
      <c r="N88" s="127"/>
      <c r="O88" s="127"/>
      <c r="P88" s="127"/>
      <c r="Q88" s="127"/>
    </row>
    <row r="89" spans="1:17">
      <c r="A89" s="142"/>
      <c r="B89" s="145" t="s">
        <v>712</v>
      </c>
      <c r="C89" s="140">
        <v>54</v>
      </c>
      <c r="D89" s="140">
        <v>1163437</v>
      </c>
      <c r="E89" s="140">
        <v>17904.09237891189</v>
      </c>
      <c r="F89" s="140">
        <v>6487.4375941470953</v>
      </c>
      <c r="G89" s="140">
        <v>11416.654784764791</v>
      </c>
      <c r="H89" s="140">
        <v>27325.475330584144</v>
      </c>
      <c r="I89" s="127">
        <v>61</v>
      </c>
      <c r="J89" s="127">
        <v>1544400</v>
      </c>
      <c r="K89" s="127">
        <v>15900.805131931713</v>
      </c>
      <c r="L89" s="127">
        <v>4684.0705676746138</v>
      </c>
      <c r="M89" s="127">
        <v>11216.734564257102</v>
      </c>
      <c r="N89" s="127">
        <v>42215.520109534395</v>
      </c>
      <c r="O89" s="127">
        <v>41893.896192126456</v>
      </c>
      <c r="P89" s="127">
        <v>0</v>
      </c>
      <c r="Q89" s="127">
        <v>0</v>
      </c>
    </row>
    <row r="90" spans="1:17">
      <c r="A90" s="148" t="s">
        <v>70</v>
      </c>
      <c r="B90" s="149"/>
      <c r="C90" s="150"/>
      <c r="D90" s="150"/>
      <c r="E90" s="150"/>
      <c r="F90" s="150"/>
      <c r="G90" s="150"/>
      <c r="H90" s="150"/>
      <c r="I90" s="150"/>
      <c r="J90" s="150"/>
      <c r="K90" s="150"/>
      <c r="L90" s="150"/>
      <c r="M90" s="150"/>
      <c r="N90" s="150"/>
    </row>
    <row r="91" spans="1:17">
      <c r="A91" s="141" t="s">
        <v>713</v>
      </c>
      <c r="I91" s="150"/>
      <c r="J91" s="150"/>
      <c r="K91" s="150"/>
      <c r="L91" s="150"/>
      <c r="M91" s="150"/>
      <c r="N91" s="150"/>
    </row>
    <row r="92" spans="1:17">
      <c r="A92" s="141" t="s">
        <v>714</v>
      </c>
      <c r="I92" s="150"/>
      <c r="J92" s="150"/>
      <c r="K92" s="150"/>
      <c r="L92" s="150"/>
      <c r="M92" s="150"/>
      <c r="N92" s="150"/>
    </row>
    <row r="93" spans="1:17">
      <c r="A93" s="141" t="s">
        <v>1030</v>
      </c>
    </row>
    <row r="94" spans="1:17">
      <c r="A94" s="1002" t="s">
        <v>78</v>
      </c>
      <c r="B94" s="1002"/>
    </row>
    <row r="98" spans="3:10">
      <c r="C98" s="151"/>
    </row>
    <row r="99" spans="3:10">
      <c r="C99" s="151"/>
    </row>
    <row r="100" spans="3:10">
      <c r="C100" s="151"/>
      <c r="I100" s="141"/>
      <c r="J100" s="141"/>
    </row>
  </sheetData>
  <mergeCells count="5">
    <mergeCell ref="I2:Q2"/>
    <mergeCell ref="A94:B94"/>
    <mergeCell ref="A2:A3"/>
    <mergeCell ref="B2:B3"/>
    <mergeCell ref="C2:H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5"/>
  <sheetViews>
    <sheetView topLeftCell="A58" zoomScaleNormal="100" workbookViewId="0">
      <selection activeCell="A85" sqref="A85:Q85"/>
    </sheetView>
  </sheetViews>
  <sheetFormatPr defaultRowHeight="15"/>
  <cols>
    <col min="1" max="1" width="42.7109375" style="239" customWidth="1"/>
    <col min="2" max="2" width="15" style="239" bestFit="1" customWidth="1"/>
    <col min="3" max="3" width="15.7109375" style="239" bestFit="1" customWidth="1"/>
    <col min="4" max="4" width="15" style="239" bestFit="1" customWidth="1"/>
    <col min="5" max="5" width="15.7109375" style="239" bestFit="1" customWidth="1"/>
    <col min="6" max="6" width="15" style="239" bestFit="1" customWidth="1"/>
    <col min="7" max="7" width="14.140625" style="239" customWidth="1"/>
    <col min="8" max="8" width="15" style="239" bestFit="1" customWidth="1"/>
    <col min="9" max="9" width="15.7109375" style="239" bestFit="1" customWidth="1"/>
    <col min="10" max="10" width="15" style="239" bestFit="1" customWidth="1"/>
    <col min="11" max="11" width="15.7109375" style="239" bestFit="1" customWidth="1"/>
    <col min="12" max="12" width="15" style="239" bestFit="1" customWidth="1"/>
    <col min="13" max="13" width="15.7109375" style="239" bestFit="1" customWidth="1"/>
    <col min="14" max="16" width="15" style="239" bestFit="1" customWidth="1"/>
    <col min="17" max="17" width="15.7109375" style="239" bestFit="1" customWidth="1"/>
    <col min="18" max="18" width="4.7109375" style="239" bestFit="1" customWidth="1"/>
    <col min="19" max="16384" width="9.140625" style="239"/>
  </cols>
  <sheetData>
    <row r="1" spans="1:3">
      <c r="A1" s="754" t="s">
        <v>957</v>
      </c>
    </row>
    <row r="2" spans="1:3">
      <c r="A2" s="882" t="s">
        <v>1116</v>
      </c>
      <c r="B2" s="883" t="s">
        <v>1117</v>
      </c>
      <c r="C2" s="883"/>
    </row>
    <row r="3" spans="1:3" ht="30">
      <c r="A3" s="882"/>
      <c r="B3" s="755" t="s">
        <v>474</v>
      </c>
      <c r="C3" s="756" t="s">
        <v>1118</v>
      </c>
    </row>
    <row r="4" spans="1:3">
      <c r="A4" s="887" t="s">
        <v>1160</v>
      </c>
      <c r="B4" s="885"/>
      <c r="C4" s="886"/>
    </row>
    <row r="5" spans="1:3">
      <c r="A5" s="757" t="s">
        <v>1119</v>
      </c>
      <c r="B5" s="758">
        <v>36</v>
      </c>
      <c r="C5" s="759">
        <v>88629.6</v>
      </c>
    </row>
    <row r="6" spans="1:3">
      <c r="A6" s="760" t="s">
        <v>1120</v>
      </c>
      <c r="B6" s="758">
        <v>34</v>
      </c>
      <c r="C6" s="759">
        <v>55664.1</v>
      </c>
    </row>
    <row r="7" spans="1:3">
      <c r="A7" s="761" t="s">
        <v>1121</v>
      </c>
      <c r="B7" s="758">
        <v>28</v>
      </c>
      <c r="C7" s="759">
        <v>32963.699999999997</v>
      </c>
    </row>
    <row r="8" spans="1:3">
      <c r="A8" s="757" t="s">
        <v>1157</v>
      </c>
      <c r="B8" s="758">
        <v>39</v>
      </c>
      <c r="C8" s="758">
        <v>436.53999999999996</v>
      </c>
    </row>
    <row r="9" spans="1:3">
      <c r="A9" s="760" t="s">
        <v>1120</v>
      </c>
      <c r="B9" s="758">
        <v>5</v>
      </c>
      <c r="C9" s="758">
        <v>38.537499999999994</v>
      </c>
    </row>
    <row r="10" spans="1:3">
      <c r="A10" s="761" t="s">
        <v>1121</v>
      </c>
      <c r="B10" s="762">
        <v>39</v>
      </c>
      <c r="C10" s="762">
        <v>398.06</v>
      </c>
    </row>
    <row r="11" spans="1:3">
      <c r="A11" s="757" t="s">
        <v>1122</v>
      </c>
      <c r="B11" s="759">
        <f t="shared" ref="B11:C13" si="0">B5+B8</f>
        <v>75</v>
      </c>
      <c r="C11" s="759">
        <f t="shared" si="0"/>
        <v>89066.14</v>
      </c>
    </row>
    <row r="12" spans="1:3">
      <c r="A12" s="760" t="s">
        <v>1123</v>
      </c>
      <c r="B12" s="759">
        <f t="shared" si="0"/>
        <v>39</v>
      </c>
      <c r="C12" s="759">
        <f t="shared" si="0"/>
        <v>55702.637499999997</v>
      </c>
    </row>
    <row r="13" spans="1:3">
      <c r="A13" s="761" t="s">
        <v>1124</v>
      </c>
      <c r="B13" s="759">
        <f t="shared" si="0"/>
        <v>67</v>
      </c>
      <c r="C13" s="759">
        <f t="shared" si="0"/>
        <v>33361.759999999995</v>
      </c>
    </row>
    <row r="14" spans="1:3">
      <c r="A14" s="757" t="s">
        <v>1125</v>
      </c>
      <c r="B14" s="759">
        <v>0</v>
      </c>
      <c r="C14" s="759">
        <v>0</v>
      </c>
    </row>
    <row r="15" spans="1:3">
      <c r="A15" s="760" t="s">
        <v>1120</v>
      </c>
      <c r="B15" s="759">
        <v>0</v>
      </c>
      <c r="C15" s="759">
        <v>0</v>
      </c>
    </row>
    <row r="16" spans="1:3">
      <c r="A16" s="761" t="s">
        <v>1121</v>
      </c>
      <c r="B16" s="759">
        <v>0</v>
      </c>
      <c r="C16" s="759">
        <v>0</v>
      </c>
    </row>
    <row r="17" spans="1:3">
      <c r="A17" s="757" t="s">
        <v>1126</v>
      </c>
      <c r="B17" s="759">
        <v>0</v>
      </c>
      <c r="C17" s="759">
        <v>0</v>
      </c>
    </row>
    <row r="18" spans="1:3">
      <c r="A18" s="760" t="s">
        <v>1120</v>
      </c>
      <c r="B18" s="759">
        <v>0</v>
      </c>
      <c r="C18" s="759">
        <v>0</v>
      </c>
    </row>
    <row r="19" spans="1:3">
      <c r="A19" s="761" t="s">
        <v>1121</v>
      </c>
      <c r="B19" s="759">
        <v>0</v>
      </c>
      <c r="C19" s="759">
        <v>0</v>
      </c>
    </row>
    <row r="20" spans="1:3">
      <c r="A20" s="757" t="s">
        <v>1127</v>
      </c>
      <c r="B20" s="759">
        <f t="shared" ref="B20:C22" si="1">B14+B17</f>
        <v>0</v>
      </c>
      <c r="C20" s="759">
        <f t="shared" si="1"/>
        <v>0</v>
      </c>
    </row>
    <row r="21" spans="1:3">
      <c r="A21" s="760" t="s">
        <v>1120</v>
      </c>
      <c r="B21" s="759">
        <f t="shared" si="1"/>
        <v>0</v>
      </c>
      <c r="C21" s="759">
        <f t="shared" si="1"/>
        <v>0</v>
      </c>
    </row>
    <row r="22" spans="1:3">
      <c r="A22" s="761" t="s">
        <v>1121</v>
      </c>
      <c r="B22" s="759">
        <f t="shared" si="1"/>
        <v>0</v>
      </c>
      <c r="C22" s="759">
        <f t="shared" si="1"/>
        <v>0</v>
      </c>
    </row>
    <row r="23" spans="1:3">
      <c r="A23" s="763" t="s">
        <v>1128</v>
      </c>
      <c r="B23" s="759">
        <f t="shared" ref="B23:C25" si="2">B11+B20</f>
        <v>75</v>
      </c>
      <c r="C23" s="759">
        <f t="shared" si="2"/>
        <v>89066.14</v>
      </c>
    </row>
    <row r="24" spans="1:3">
      <c r="A24" s="760" t="s">
        <v>1123</v>
      </c>
      <c r="B24" s="759">
        <f t="shared" si="2"/>
        <v>39</v>
      </c>
      <c r="C24" s="759">
        <f t="shared" si="2"/>
        <v>55702.637499999997</v>
      </c>
    </row>
    <row r="25" spans="1:3">
      <c r="A25" s="764" t="s">
        <v>1124</v>
      </c>
      <c r="B25" s="765">
        <f t="shared" si="2"/>
        <v>67</v>
      </c>
      <c r="C25" s="765">
        <f t="shared" si="2"/>
        <v>33361.759999999995</v>
      </c>
    </row>
    <row r="26" spans="1:3">
      <c r="A26" s="766" t="s">
        <v>1129</v>
      </c>
      <c r="B26" s="759">
        <f>B27+B28</f>
        <v>18</v>
      </c>
      <c r="C26" s="759">
        <f>C27+C28</f>
        <v>22659</v>
      </c>
    </row>
    <row r="27" spans="1:3">
      <c r="A27" s="767" t="s">
        <v>1130</v>
      </c>
      <c r="B27" s="758">
        <v>18</v>
      </c>
      <c r="C27" s="759">
        <v>22659</v>
      </c>
    </row>
    <row r="28" spans="1:3">
      <c r="A28" s="767" t="s">
        <v>1131</v>
      </c>
      <c r="B28" s="758">
        <v>0</v>
      </c>
      <c r="C28" s="758">
        <v>0</v>
      </c>
    </row>
    <row r="29" spans="1:3">
      <c r="A29" s="766" t="s">
        <v>1132</v>
      </c>
      <c r="B29" s="765">
        <f>B30+B31</f>
        <v>233</v>
      </c>
      <c r="C29" s="765">
        <f>C30+C31</f>
        <v>43003.72</v>
      </c>
    </row>
    <row r="30" spans="1:3">
      <c r="A30" s="767" t="s">
        <v>1130</v>
      </c>
      <c r="B30" s="768">
        <v>224</v>
      </c>
      <c r="C30" s="765">
        <v>42949.07</v>
      </c>
    </row>
    <row r="31" spans="1:3">
      <c r="A31" s="767" t="s">
        <v>1131</v>
      </c>
      <c r="B31" s="768">
        <v>9</v>
      </c>
      <c r="C31" s="765">
        <v>54.65</v>
      </c>
    </row>
    <row r="32" spans="1:3">
      <c r="A32" s="769" t="s">
        <v>1133</v>
      </c>
      <c r="B32" s="770">
        <f>SUM(B33:B34)</f>
        <v>23</v>
      </c>
      <c r="C32" s="765">
        <f>SUM(C33:C34)</f>
        <v>26703.87</v>
      </c>
    </row>
    <row r="33" spans="1:3">
      <c r="A33" s="767" t="s">
        <v>1130</v>
      </c>
      <c r="B33" s="770">
        <v>23</v>
      </c>
      <c r="C33" s="765">
        <v>26703.87</v>
      </c>
    </row>
    <row r="34" spans="1:3">
      <c r="A34" s="767" t="s">
        <v>1131</v>
      </c>
      <c r="B34" s="759">
        <v>0</v>
      </c>
      <c r="C34" s="759">
        <v>0</v>
      </c>
    </row>
    <row r="35" spans="1:3">
      <c r="A35" s="757" t="s">
        <v>1134</v>
      </c>
      <c r="B35" s="758">
        <f>SUM(B36,B37)</f>
        <v>18</v>
      </c>
      <c r="C35" s="765">
        <f>SUM(C36,C37)</f>
        <v>11549.58</v>
      </c>
    </row>
    <row r="36" spans="1:3">
      <c r="A36" s="760" t="s">
        <v>1135</v>
      </c>
      <c r="B36" s="758">
        <v>18</v>
      </c>
      <c r="C36" s="765">
        <v>11549.58</v>
      </c>
    </row>
    <row r="37" spans="1:3">
      <c r="A37" s="760" t="s">
        <v>1136</v>
      </c>
      <c r="B37" s="759">
        <v>0</v>
      </c>
      <c r="C37" s="759">
        <v>0</v>
      </c>
    </row>
    <row r="38" spans="1:3">
      <c r="A38" s="763" t="s">
        <v>1137</v>
      </c>
      <c r="B38" s="759">
        <v>0</v>
      </c>
      <c r="C38" s="759">
        <v>0</v>
      </c>
    </row>
    <row r="39" spans="1:3">
      <c r="A39" s="760" t="s">
        <v>1120</v>
      </c>
      <c r="B39" s="759">
        <v>0</v>
      </c>
      <c r="C39" s="759">
        <v>0</v>
      </c>
    </row>
    <row r="40" spans="1:3">
      <c r="A40" s="761" t="s">
        <v>1121</v>
      </c>
      <c r="B40" s="759">
        <v>0</v>
      </c>
      <c r="C40" s="759">
        <v>0</v>
      </c>
    </row>
    <row r="41" spans="1:3">
      <c r="A41" s="757" t="s">
        <v>1138</v>
      </c>
      <c r="B41" s="759">
        <f>B23+B26+B29+B32+B35+B38</f>
        <v>367</v>
      </c>
      <c r="C41" s="759">
        <f>C23+C26+C29+C32+C35+C38</f>
        <v>192982.30999999997</v>
      </c>
    </row>
    <row r="42" spans="1:3">
      <c r="A42" s="761" t="s">
        <v>1139</v>
      </c>
      <c r="B42" s="759">
        <f>B24+B35+B39</f>
        <v>57</v>
      </c>
      <c r="C42" s="765">
        <f>C24+C35+C39</f>
        <v>67252.217499999999</v>
      </c>
    </row>
    <row r="43" spans="1:3" ht="30">
      <c r="A43" s="761" t="s">
        <v>1140</v>
      </c>
      <c r="B43" s="759">
        <f>B25+B26+B29+B32+B40</f>
        <v>341</v>
      </c>
      <c r="C43" s="765">
        <f>C25+C26+C29+C32+C40</f>
        <v>125728.34999999999</v>
      </c>
    </row>
    <row r="44" spans="1:3">
      <c r="A44" s="884" t="s">
        <v>1141</v>
      </c>
      <c r="B44" s="885"/>
      <c r="C44" s="886"/>
    </row>
    <row r="45" spans="1:3" ht="45">
      <c r="A45" s="769" t="s">
        <v>1158</v>
      </c>
      <c r="B45" s="771">
        <v>851</v>
      </c>
      <c r="C45" s="772">
        <v>362458</v>
      </c>
    </row>
    <row r="46" spans="1:3" ht="30">
      <c r="A46" s="761" t="s">
        <v>1142</v>
      </c>
      <c r="B46" s="771">
        <v>441</v>
      </c>
      <c r="C46" s="772">
        <v>318755.3</v>
      </c>
    </row>
    <row r="47" spans="1:3" ht="30">
      <c r="A47" s="763" t="s">
        <v>1143</v>
      </c>
      <c r="B47" s="771">
        <v>20</v>
      </c>
      <c r="C47" s="772">
        <v>9132</v>
      </c>
    </row>
    <row r="48" spans="1:3">
      <c r="A48" s="763" t="s">
        <v>1144</v>
      </c>
      <c r="B48" s="771">
        <f>SUM(B45,B47)</f>
        <v>871</v>
      </c>
      <c r="C48" s="772">
        <f>SUM(C45,C47)</f>
        <v>371590</v>
      </c>
    </row>
    <row r="49" spans="1:16">
      <c r="A49" s="884" t="s">
        <v>1145</v>
      </c>
      <c r="B49" s="885"/>
      <c r="C49" s="886"/>
    </row>
    <row r="50" spans="1:16">
      <c r="A50" s="769" t="s">
        <v>1146</v>
      </c>
      <c r="B50" s="759">
        <f>SUM(B51:B52)</f>
        <v>0</v>
      </c>
      <c r="C50" s="759">
        <f>SUM(C51:C52)</f>
        <v>0</v>
      </c>
    </row>
    <row r="51" spans="1:16">
      <c r="A51" s="773" t="s">
        <v>1147</v>
      </c>
      <c r="B51" s="774">
        <v>0</v>
      </c>
      <c r="C51" s="774">
        <v>0</v>
      </c>
    </row>
    <row r="52" spans="1:16">
      <c r="A52" s="773" t="s">
        <v>1148</v>
      </c>
      <c r="B52" s="759">
        <v>0</v>
      </c>
      <c r="C52" s="759">
        <v>0</v>
      </c>
    </row>
    <row r="53" spans="1:16">
      <c r="A53" s="769" t="s">
        <v>1149</v>
      </c>
      <c r="B53" s="759">
        <f>SUM(B54:B55)</f>
        <v>6</v>
      </c>
      <c r="C53" s="759">
        <f>SUM(C54:C55)</f>
        <v>15506.229999999998</v>
      </c>
    </row>
    <row r="54" spans="1:16">
      <c r="A54" s="773" t="s">
        <v>1150</v>
      </c>
      <c r="B54" s="759">
        <v>5</v>
      </c>
      <c r="C54" s="759">
        <v>15124.599999999999</v>
      </c>
    </row>
    <row r="55" spans="1:16">
      <c r="A55" s="773" t="s">
        <v>1151</v>
      </c>
      <c r="B55" s="759">
        <v>1</v>
      </c>
      <c r="C55" s="759">
        <v>381.63</v>
      </c>
    </row>
    <row r="56" spans="1:16" ht="30">
      <c r="A56" s="769" t="s">
        <v>1152</v>
      </c>
      <c r="B56" s="759">
        <f t="shared" ref="B56:C58" si="3">B50+B53</f>
        <v>6</v>
      </c>
      <c r="C56" s="759">
        <f t="shared" si="3"/>
        <v>15506.229999999998</v>
      </c>
    </row>
    <row r="57" spans="1:16">
      <c r="A57" s="773" t="s">
        <v>1153</v>
      </c>
      <c r="B57" s="759">
        <f t="shared" si="3"/>
        <v>5</v>
      </c>
      <c r="C57" s="759">
        <f t="shared" si="3"/>
        <v>15124.599999999999</v>
      </c>
    </row>
    <row r="58" spans="1:16">
      <c r="A58" s="773" t="s">
        <v>1154</v>
      </c>
      <c r="B58" s="759">
        <f t="shared" si="3"/>
        <v>1</v>
      </c>
      <c r="C58" s="759">
        <f t="shared" si="3"/>
        <v>381.63</v>
      </c>
    </row>
    <row r="59" spans="1:16">
      <c r="A59" s="775"/>
      <c r="B59" s="776"/>
      <c r="C59" s="776"/>
    </row>
    <row r="60" spans="1:16">
      <c r="A60" s="775" t="s">
        <v>1155</v>
      </c>
    </row>
    <row r="61" spans="1:16">
      <c r="A61" s="775" t="s">
        <v>1156</v>
      </c>
    </row>
    <row r="62" spans="1:16">
      <c r="A62" s="775" t="s">
        <v>1202</v>
      </c>
    </row>
    <row r="64" spans="1:16" ht="17.25" customHeight="1">
      <c r="A64" s="890" t="s">
        <v>1159</v>
      </c>
      <c r="B64" s="890"/>
      <c r="C64" s="890"/>
      <c r="D64" s="890"/>
      <c r="E64" s="890"/>
      <c r="F64" s="890"/>
      <c r="G64" s="890"/>
      <c r="H64" s="890"/>
      <c r="I64" s="890"/>
      <c r="J64" s="890"/>
      <c r="K64" s="890"/>
      <c r="L64" s="890"/>
      <c r="M64" s="890"/>
      <c r="N64" s="890"/>
      <c r="O64" s="890"/>
      <c r="P64" s="890"/>
    </row>
    <row r="65" spans="1:17" ht="17.25" customHeight="1">
      <c r="A65" s="453"/>
      <c r="B65" s="453"/>
      <c r="C65" s="453"/>
      <c r="D65" s="453"/>
      <c r="E65" s="453"/>
      <c r="F65" s="453"/>
      <c r="G65" s="453"/>
      <c r="H65" s="453"/>
      <c r="I65" s="453"/>
      <c r="J65" s="453"/>
      <c r="K65" s="453"/>
      <c r="L65" s="453"/>
      <c r="M65" s="453"/>
      <c r="N65" s="453"/>
      <c r="O65" s="453"/>
      <c r="P65" s="453"/>
    </row>
    <row r="66" spans="1:17" s="367" customFormat="1" ht="18" customHeight="1">
      <c r="A66" s="877" t="s">
        <v>87</v>
      </c>
      <c r="B66" s="892" t="s">
        <v>951</v>
      </c>
      <c r="C66" s="893"/>
      <c r="D66" s="898" t="s">
        <v>948</v>
      </c>
      <c r="E66" s="899"/>
      <c r="F66" s="899"/>
      <c r="G66" s="900"/>
      <c r="H66" s="898" t="s">
        <v>949</v>
      </c>
      <c r="I66" s="899"/>
      <c r="J66" s="899"/>
      <c r="K66" s="900"/>
      <c r="L66" s="898" t="s">
        <v>950</v>
      </c>
      <c r="M66" s="899"/>
      <c r="N66" s="899"/>
      <c r="O66" s="899"/>
      <c r="P66" s="899"/>
      <c r="Q66" s="900"/>
    </row>
    <row r="67" spans="1:17" s="367" customFormat="1" ht="18" customHeight="1">
      <c r="A67" s="891"/>
      <c r="B67" s="894"/>
      <c r="C67" s="895"/>
      <c r="D67" s="877" t="s">
        <v>103</v>
      </c>
      <c r="E67" s="878"/>
      <c r="F67" s="877" t="s">
        <v>104</v>
      </c>
      <c r="G67" s="878"/>
      <c r="H67" s="877" t="s">
        <v>105</v>
      </c>
      <c r="I67" s="878"/>
      <c r="J67" s="877" t="s">
        <v>106</v>
      </c>
      <c r="K67" s="878"/>
      <c r="L67" s="898" t="s">
        <v>107</v>
      </c>
      <c r="M67" s="899"/>
      <c r="N67" s="899"/>
      <c r="O67" s="900"/>
      <c r="P67" s="877" t="s">
        <v>108</v>
      </c>
      <c r="Q67" s="878"/>
    </row>
    <row r="68" spans="1:17" s="367" customFormat="1" ht="18" customHeight="1">
      <c r="A68" s="891"/>
      <c r="B68" s="896"/>
      <c r="C68" s="897"/>
      <c r="D68" s="879"/>
      <c r="E68" s="880"/>
      <c r="F68" s="879"/>
      <c r="G68" s="880"/>
      <c r="H68" s="879"/>
      <c r="I68" s="880"/>
      <c r="J68" s="879"/>
      <c r="K68" s="880"/>
      <c r="L68" s="901" t="s">
        <v>109</v>
      </c>
      <c r="M68" s="902"/>
      <c r="N68" s="901" t="s">
        <v>110</v>
      </c>
      <c r="O68" s="902"/>
      <c r="P68" s="879"/>
      <c r="Q68" s="880"/>
    </row>
    <row r="69" spans="1:17" s="367" customFormat="1" ht="30" customHeight="1">
      <c r="A69" s="879"/>
      <c r="B69" s="225" t="s">
        <v>111</v>
      </c>
      <c r="C69" s="225" t="s">
        <v>561</v>
      </c>
      <c r="D69" s="225" t="s">
        <v>111</v>
      </c>
      <c r="E69" s="225" t="s">
        <v>561</v>
      </c>
      <c r="F69" s="225" t="s">
        <v>111</v>
      </c>
      <c r="G69" s="225" t="s">
        <v>561</v>
      </c>
      <c r="H69" s="225" t="s">
        <v>111</v>
      </c>
      <c r="I69" s="225" t="s">
        <v>561</v>
      </c>
      <c r="J69" s="225" t="s">
        <v>111</v>
      </c>
      <c r="K69" s="225" t="s">
        <v>561</v>
      </c>
      <c r="L69" s="225" t="s">
        <v>111</v>
      </c>
      <c r="M69" s="225" t="s">
        <v>561</v>
      </c>
      <c r="N69" s="225" t="s">
        <v>111</v>
      </c>
      <c r="O69" s="225" t="s">
        <v>561</v>
      </c>
      <c r="P69" s="225" t="s">
        <v>111</v>
      </c>
      <c r="Q69" s="225" t="s">
        <v>561</v>
      </c>
    </row>
    <row r="70" spans="1:17" s="307" customFormat="1" ht="15" customHeight="1">
      <c r="A70" s="226" t="s">
        <v>95</v>
      </c>
      <c r="B70" s="228">
        <v>96</v>
      </c>
      <c r="C70" s="228">
        <v>120706.36</v>
      </c>
      <c r="D70" s="229">
        <v>57</v>
      </c>
      <c r="E70" s="777">
        <v>46059.73</v>
      </c>
      <c r="F70" s="229">
        <v>21</v>
      </c>
      <c r="G70" s="777">
        <v>64058.61</v>
      </c>
      <c r="H70" s="229">
        <v>23</v>
      </c>
      <c r="I70" s="777">
        <v>79088.63</v>
      </c>
      <c r="J70" s="229">
        <v>55</v>
      </c>
      <c r="K70" s="777">
        <v>31029.71</v>
      </c>
      <c r="L70" s="229">
        <v>1</v>
      </c>
      <c r="M70" s="777">
        <v>9.5</v>
      </c>
      <c r="N70" s="229">
        <v>77</v>
      </c>
      <c r="O70" s="777">
        <v>110108.84</v>
      </c>
      <c r="P70" s="228">
        <v>18</v>
      </c>
      <c r="Q70" s="777">
        <v>10588.02</v>
      </c>
    </row>
    <row r="71" spans="1:17" s="307" customFormat="1" ht="15" customHeight="1">
      <c r="A71" s="226" t="s">
        <v>96</v>
      </c>
      <c r="B71" s="228">
        <f t="shared" ref="B71:B79" si="4">D71+F71+P71</f>
        <v>113</v>
      </c>
      <c r="C71" s="228">
        <f t="shared" ref="C71:C78" si="5">E71+G71+Q71</f>
        <v>120855.23032630001</v>
      </c>
      <c r="D71" s="228">
        <f>SUM(D72:D79)</f>
        <v>75</v>
      </c>
      <c r="E71" s="228">
        <f t="shared" ref="E71:P71" si="6">SUM(E72:E79)</f>
        <v>89064.180409299996</v>
      </c>
      <c r="F71" s="228">
        <f t="shared" si="6"/>
        <v>18</v>
      </c>
      <c r="G71" s="228">
        <f t="shared" si="6"/>
        <v>22658.779917</v>
      </c>
      <c r="H71" s="228">
        <f t="shared" si="6"/>
        <v>18</v>
      </c>
      <c r="I71" s="228">
        <f t="shared" si="6"/>
        <v>22658.782309894999</v>
      </c>
      <c r="J71" s="228">
        <f t="shared" si="6"/>
        <v>75</v>
      </c>
      <c r="K71" s="228">
        <f t="shared" si="6"/>
        <v>89064.181754499994</v>
      </c>
      <c r="L71" s="228">
        <f t="shared" si="6"/>
        <v>5</v>
      </c>
      <c r="M71" s="228">
        <f t="shared" si="6"/>
        <v>70.87</v>
      </c>
      <c r="N71" s="228">
        <f t="shared" si="6"/>
        <v>88</v>
      </c>
      <c r="O71" s="228">
        <f t="shared" si="6"/>
        <v>111652.094064395</v>
      </c>
      <c r="P71" s="228">
        <f t="shared" si="6"/>
        <v>20</v>
      </c>
      <c r="Q71" s="228">
        <f>SUM(Q72:Q79)</f>
        <v>9132.27</v>
      </c>
    </row>
    <row r="72" spans="1:17" s="304" customFormat="1" ht="13.5" customHeight="1">
      <c r="A72" s="778">
        <v>44287</v>
      </c>
      <c r="B72" s="236">
        <f t="shared" si="4"/>
        <v>16</v>
      </c>
      <c r="C72" s="236">
        <f t="shared" si="5"/>
        <v>6869.3099999999995</v>
      </c>
      <c r="D72" s="236">
        <v>7</v>
      </c>
      <c r="E72" s="236">
        <v>3008.58</v>
      </c>
      <c r="F72" s="236">
        <v>3</v>
      </c>
      <c r="G72" s="236">
        <v>279.64</v>
      </c>
      <c r="H72" s="236">
        <v>3</v>
      </c>
      <c r="I72" s="236">
        <v>279.64</v>
      </c>
      <c r="J72" s="236">
        <v>7</v>
      </c>
      <c r="K72" s="236">
        <v>3008.58</v>
      </c>
      <c r="L72" s="236">
        <v>1</v>
      </c>
      <c r="M72" s="236">
        <v>9.8699999999999992</v>
      </c>
      <c r="N72" s="236">
        <v>9</v>
      </c>
      <c r="O72" s="236">
        <v>3278.35</v>
      </c>
      <c r="P72" s="236">
        <v>6</v>
      </c>
      <c r="Q72" s="779">
        <v>3581.0899999999997</v>
      </c>
    </row>
    <row r="73" spans="1:17" s="304" customFormat="1" ht="13.5" customHeight="1">
      <c r="A73" s="778">
        <v>44317</v>
      </c>
      <c r="B73" s="236">
        <f t="shared" si="4"/>
        <v>2</v>
      </c>
      <c r="C73" s="236">
        <f t="shared" si="5"/>
        <v>26.12</v>
      </c>
      <c r="D73" s="236">
        <v>1</v>
      </c>
      <c r="E73" s="236">
        <v>1.1200000000000001</v>
      </c>
      <c r="F73" s="236">
        <v>1</v>
      </c>
      <c r="G73" s="236">
        <v>25</v>
      </c>
      <c r="H73" s="236">
        <v>1</v>
      </c>
      <c r="I73" s="236">
        <v>25</v>
      </c>
      <c r="J73" s="236">
        <v>1</v>
      </c>
      <c r="K73" s="236">
        <v>1.1200000000000001</v>
      </c>
      <c r="L73" s="236">
        <v>0</v>
      </c>
      <c r="M73" s="236">
        <v>0</v>
      </c>
      <c r="N73" s="236">
        <v>2</v>
      </c>
      <c r="O73" s="236">
        <v>26.12</v>
      </c>
      <c r="P73" s="236">
        <v>0</v>
      </c>
      <c r="Q73" s="779">
        <v>0</v>
      </c>
    </row>
    <row r="74" spans="1:17" s="304" customFormat="1" ht="13.5" customHeight="1">
      <c r="A74" s="778">
        <v>44349</v>
      </c>
      <c r="B74" s="236">
        <f t="shared" si="4"/>
        <v>10</v>
      </c>
      <c r="C74" s="236">
        <f t="shared" si="5"/>
        <v>9549.92</v>
      </c>
      <c r="D74" s="236">
        <v>8</v>
      </c>
      <c r="E74" s="236">
        <v>9145.82</v>
      </c>
      <c r="F74" s="236">
        <v>2</v>
      </c>
      <c r="G74" s="236">
        <v>404.1</v>
      </c>
      <c r="H74" s="236">
        <v>2</v>
      </c>
      <c r="I74" s="236">
        <v>404.1</v>
      </c>
      <c r="J74" s="236">
        <v>8</v>
      </c>
      <c r="K74" s="236">
        <v>9145.82</v>
      </c>
      <c r="L74" s="236">
        <v>0</v>
      </c>
      <c r="M74" s="236">
        <v>0</v>
      </c>
      <c r="N74" s="236">
        <v>10</v>
      </c>
      <c r="O74" s="236">
        <v>9549.92</v>
      </c>
      <c r="P74" s="236">
        <v>0</v>
      </c>
      <c r="Q74" s="779">
        <v>0</v>
      </c>
    </row>
    <row r="75" spans="1:17" s="304" customFormat="1" ht="13.5" customHeight="1">
      <c r="A75" s="778">
        <v>44379</v>
      </c>
      <c r="B75" s="236">
        <f t="shared" si="4"/>
        <v>14</v>
      </c>
      <c r="C75" s="236">
        <f t="shared" si="5"/>
        <v>15060.77</v>
      </c>
      <c r="D75" s="236">
        <v>8</v>
      </c>
      <c r="E75" s="236">
        <v>13198.25</v>
      </c>
      <c r="F75" s="236">
        <v>2</v>
      </c>
      <c r="G75" s="236">
        <v>54.12</v>
      </c>
      <c r="H75" s="236">
        <v>2</v>
      </c>
      <c r="I75" s="236">
        <v>54.122392895000004</v>
      </c>
      <c r="J75" s="236">
        <v>8</v>
      </c>
      <c r="K75" s="236">
        <v>13198.251345199998</v>
      </c>
      <c r="L75" s="236">
        <v>1</v>
      </c>
      <c r="M75" s="236">
        <v>5</v>
      </c>
      <c r="N75" s="236">
        <v>9</v>
      </c>
      <c r="O75" s="236">
        <v>13247.373738094999</v>
      </c>
      <c r="P75" s="236">
        <v>4</v>
      </c>
      <c r="Q75" s="779">
        <v>1808.4</v>
      </c>
    </row>
    <row r="76" spans="1:17" s="304" customFormat="1" ht="13.5" customHeight="1">
      <c r="A76" s="778">
        <v>44409</v>
      </c>
      <c r="B76" s="236">
        <f t="shared" si="4"/>
        <v>15</v>
      </c>
      <c r="C76" s="236">
        <f t="shared" si="5"/>
        <v>20546.150000000001</v>
      </c>
      <c r="D76" s="236">
        <v>14</v>
      </c>
      <c r="E76" s="236">
        <v>20516.650000000001</v>
      </c>
      <c r="F76" s="236">
        <v>1</v>
      </c>
      <c r="G76" s="236">
        <v>29.5</v>
      </c>
      <c r="H76" s="236">
        <v>1</v>
      </c>
      <c r="I76" s="236">
        <v>29.5</v>
      </c>
      <c r="J76" s="236">
        <v>14</v>
      </c>
      <c r="K76" s="236">
        <v>20516.650000000001</v>
      </c>
      <c r="L76" s="236">
        <v>1</v>
      </c>
      <c r="M76" s="236">
        <v>29.5</v>
      </c>
      <c r="N76" s="236">
        <v>14</v>
      </c>
      <c r="O76" s="236">
        <v>20516.650000000001</v>
      </c>
      <c r="P76" s="236">
        <v>0</v>
      </c>
      <c r="Q76" s="779">
        <v>0</v>
      </c>
    </row>
    <row r="77" spans="1:17" s="367" customFormat="1" ht="15" customHeight="1">
      <c r="A77" s="778" t="s">
        <v>102</v>
      </c>
      <c r="B77" s="236">
        <f t="shared" si="4"/>
        <v>15</v>
      </c>
      <c r="C77" s="236">
        <f t="shared" si="5"/>
        <v>5559.9599999999991</v>
      </c>
      <c r="D77" s="236">
        <v>10</v>
      </c>
      <c r="E77" s="236">
        <v>3841.3199999999993</v>
      </c>
      <c r="F77" s="236">
        <v>1</v>
      </c>
      <c r="G77" s="236">
        <v>24.96</v>
      </c>
      <c r="H77" s="780">
        <v>1</v>
      </c>
      <c r="I77" s="781">
        <v>24.96</v>
      </c>
      <c r="J77" s="781">
        <v>10</v>
      </c>
      <c r="K77" s="236">
        <v>3841.3199999999993</v>
      </c>
      <c r="L77" s="235">
        <v>0</v>
      </c>
      <c r="M77" s="235">
        <v>0</v>
      </c>
      <c r="N77" s="235">
        <v>11</v>
      </c>
      <c r="O77" s="236">
        <v>3866.2799999999993</v>
      </c>
      <c r="P77" s="236">
        <v>4</v>
      </c>
      <c r="Q77" s="779">
        <v>1693.6799999999998</v>
      </c>
    </row>
    <row r="78" spans="1:17" s="367" customFormat="1" ht="15" customHeight="1">
      <c r="A78" s="778">
        <v>44500</v>
      </c>
      <c r="B78" s="236">
        <f t="shared" si="4"/>
        <v>23</v>
      </c>
      <c r="C78" s="236">
        <f t="shared" si="5"/>
        <v>5832.58</v>
      </c>
      <c r="D78" s="782">
        <v>13</v>
      </c>
      <c r="E78" s="236">
        <v>3047</v>
      </c>
      <c r="F78" s="782">
        <v>5</v>
      </c>
      <c r="G78" s="783">
        <v>786.48</v>
      </c>
      <c r="H78" s="782">
        <v>5</v>
      </c>
      <c r="I78" s="783">
        <v>786.48</v>
      </c>
      <c r="J78" s="782">
        <v>13</v>
      </c>
      <c r="K78" s="236">
        <v>3047</v>
      </c>
      <c r="L78" s="784">
        <v>1</v>
      </c>
      <c r="M78" s="784">
        <v>1.6</v>
      </c>
      <c r="N78" s="235">
        <v>17</v>
      </c>
      <c r="O78" s="236">
        <v>3831.88</v>
      </c>
      <c r="P78" s="782">
        <v>5</v>
      </c>
      <c r="Q78" s="779">
        <v>1999.1</v>
      </c>
    </row>
    <row r="79" spans="1:17" s="367" customFormat="1" ht="15" customHeight="1">
      <c r="A79" s="778">
        <v>44501</v>
      </c>
      <c r="B79" s="236">
        <f t="shared" si="4"/>
        <v>18</v>
      </c>
      <c r="C79" s="236">
        <f>E79+G79+Q79</f>
        <v>57410.420326300009</v>
      </c>
      <c r="D79" s="780">
        <v>14</v>
      </c>
      <c r="E79" s="236">
        <v>36305.440409300005</v>
      </c>
      <c r="F79" s="782">
        <v>3</v>
      </c>
      <c r="G79" s="236">
        <v>21054.979917000001</v>
      </c>
      <c r="H79" s="782">
        <v>3</v>
      </c>
      <c r="I79" s="236">
        <v>21054.979917000001</v>
      </c>
      <c r="J79" s="782">
        <v>14</v>
      </c>
      <c r="K79" s="236">
        <v>36305.440409300005</v>
      </c>
      <c r="L79" s="784">
        <v>1</v>
      </c>
      <c r="M79" s="784">
        <v>24.9</v>
      </c>
      <c r="N79" s="235">
        <v>16</v>
      </c>
      <c r="O79" s="236">
        <v>57335.520326300008</v>
      </c>
      <c r="P79" s="782">
        <v>1</v>
      </c>
      <c r="Q79" s="779">
        <v>50</v>
      </c>
    </row>
    <row r="80" spans="1:17" s="304" customFormat="1" ht="34.5" customHeight="1">
      <c r="A80" s="889" t="s">
        <v>1200</v>
      </c>
      <c r="B80" s="889"/>
      <c r="C80" s="889"/>
      <c r="D80" s="889"/>
      <c r="E80" s="889"/>
      <c r="F80" s="889"/>
      <c r="G80" s="889"/>
      <c r="H80" s="889"/>
      <c r="I80" s="889"/>
      <c r="J80" s="889"/>
      <c r="K80" s="889"/>
      <c r="L80" s="889"/>
      <c r="M80" s="889"/>
      <c r="N80" s="889"/>
      <c r="O80" s="889"/>
      <c r="P80" s="889"/>
      <c r="Q80" s="889"/>
    </row>
    <row r="81" spans="1:17" s="304" customFormat="1" ht="13.5" customHeight="1">
      <c r="A81" s="881" t="s">
        <v>958</v>
      </c>
      <c r="B81" s="881"/>
      <c r="C81" s="881"/>
      <c r="D81" s="881"/>
      <c r="E81" s="881"/>
      <c r="F81" s="881"/>
      <c r="G81" s="881"/>
      <c r="H81" s="881"/>
      <c r="I81" s="881"/>
      <c r="J81" s="881"/>
      <c r="K81" s="881"/>
      <c r="L81" s="881"/>
      <c r="M81" s="881"/>
      <c r="N81" s="881"/>
      <c r="O81" s="881"/>
      <c r="P81" s="881"/>
      <c r="Q81" s="881"/>
    </row>
    <row r="82" spans="1:17" s="304" customFormat="1" ht="13.5" customHeight="1">
      <c r="A82" s="881" t="s">
        <v>959</v>
      </c>
      <c r="B82" s="881"/>
      <c r="C82" s="881"/>
      <c r="D82" s="881"/>
      <c r="E82" s="881"/>
      <c r="F82" s="881"/>
      <c r="G82" s="881"/>
      <c r="H82" s="881"/>
      <c r="I82" s="881"/>
      <c r="J82" s="785"/>
      <c r="K82" s="785"/>
      <c r="L82" s="785"/>
      <c r="M82" s="785"/>
      <c r="N82" s="785"/>
      <c r="O82" s="786"/>
      <c r="P82" s="786"/>
      <c r="Q82" s="785"/>
    </row>
    <row r="83" spans="1:17" s="304" customFormat="1" ht="13.5" customHeight="1">
      <c r="A83" s="881" t="s">
        <v>1201</v>
      </c>
      <c r="B83" s="881"/>
      <c r="C83" s="881"/>
      <c r="D83" s="881"/>
      <c r="E83" s="881"/>
      <c r="F83" s="881"/>
      <c r="G83" s="791"/>
      <c r="H83" s="791"/>
      <c r="I83" s="791"/>
      <c r="J83" s="791"/>
      <c r="K83" s="791"/>
      <c r="L83" s="791"/>
      <c r="M83" s="791"/>
      <c r="N83" s="791"/>
      <c r="O83" s="786"/>
      <c r="P83" s="786"/>
      <c r="Q83" s="791"/>
    </row>
    <row r="84" spans="1:17" s="304" customFormat="1" ht="13.5" customHeight="1">
      <c r="A84" s="888" t="s">
        <v>984</v>
      </c>
      <c r="B84" s="888"/>
      <c r="C84" s="888"/>
      <c r="D84" s="888"/>
      <c r="E84" s="888"/>
      <c r="F84" s="888"/>
      <c r="G84" s="888"/>
      <c r="H84" s="888"/>
      <c r="I84" s="888"/>
      <c r="J84" s="888"/>
      <c r="K84" s="888"/>
      <c r="L84" s="888"/>
      <c r="M84" s="888"/>
      <c r="N84" s="888"/>
      <c r="O84" s="888"/>
      <c r="P84" s="888"/>
      <c r="Q84" s="888"/>
    </row>
    <row r="85" spans="1:17" s="304" customFormat="1" ht="13.5" customHeight="1">
      <c r="A85" s="888" t="s">
        <v>78</v>
      </c>
      <c r="B85" s="888"/>
      <c r="C85" s="888"/>
      <c r="D85" s="888"/>
      <c r="E85" s="888"/>
      <c r="F85" s="888"/>
      <c r="G85" s="888"/>
      <c r="H85" s="888"/>
      <c r="I85" s="888"/>
      <c r="J85" s="888"/>
      <c r="K85" s="888"/>
      <c r="L85" s="888"/>
      <c r="M85" s="888"/>
      <c r="N85" s="888"/>
      <c r="O85" s="888"/>
      <c r="P85" s="888"/>
      <c r="Q85" s="888"/>
    </row>
    <row r="86" spans="1:17">
      <c r="M86" s="723"/>
    </row>
    <row r="87" spans="1:17">
      <c r="F87" s="787"/>
      <c r="G87" s="787"/>
      <c r="M87" s="723"/>
      <c r="N87" s="723"/>
      <c r="O87" s="723"/>
    </row>
    <row r="89" spans="1:17">
      <c r="G89" s="723"/>
    </row>
    <row r="130" spans="4:7">
      <c r="D130" s="788"/>
      <c r="E130" s="788"/>
      <c r="F130" s="788"/>
      <c r="G130" s="788"/>
    </row>
    <row r="135" spans="4:7">
      <c r="D135" s="788"/>
      <c r="E135" s="788"/>
      <c r="F135" s="788"/>
      <c r="G135" s="788"/>
    </row>
  </sheetData>
  <mergeCells count="25">
    <mergeCell ref="A84:Q84"/>
    <mergeCell ref="A85:Q85"/>
    <mergeCell ref="A82:I82"/>
    <mergeCell ref="A80:Q80"/>
    <mergeCell ref="A64:P64"/>
    <mergeCell ref="A66:A69"/>
    <mergeCell ref="B66:C68"/>
    <mergeCell ref="D66:G66"/>
    <mergeCell ref="H66:K66"/>
    <mergeCell ref="L66:Q66"/>
    <mergeCell ref="N68:O68"/>
    <mergeCell ref="L68:M68"/>
    <mergeCell ref="P67:Q68"/>
    <mergeCell ref="L67:O67"/>
    <mergeCell ref="J67:K68"/>
    <mergeCell ref="A83:F83"/>
    <mergeCell ref="H67:I68"/>
    <mergeCell ref="F67:G68"/>
    <mergeCell ref="D67:E68"/>
    <mergeCell ref="A81:Q81"/>
    <mergeCell ref="A2:A3"/>
    <mergeCell ref="B2:C2"/>
    <mergeCell ref="A49:C49"/>
    <mergeCell ref="A44:C44"/>
    <mergeCell ref="A4:C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G21" sqref="G21"/>
    </sheetView>
  </sheetViews>
  <sheetFormatPr defaultRowHeight="15"/>
  <cols>
    <col min="1" max="1" width="11.5703125" style="25" bestFit="1" customWidth="1"/>
    <col min="2" max="7" width="12.140625" style="25" bestFit="1" customWidth="1"/>
    <col min="8" max="8" width="15" style="25" bestFit="1" customWidth="1"/>
    <col min="9" max="9" width="9.7109375" style="25" bestFit="1" customWidth="1"/>
    <col min="10" max="10" width="19.42578125" style="25" bestFit="1" customWidth="1"/>
    <col min="11" max="11" width="4.7109375" style="25" bestFit="1" customWidth="1"/>
    <col min="12" max="16384" width="9.140625" style="25"/>
  </cols>
  <sheetData>
    <row r="1" spans="1:10" ht="15.75" customHeight="1">
      <c r="A1" s="864" t="s">
        <v>1052</v>
      </c>
      <c r="B1" s="864"/>
      <c r="C1" s="864"/>
      <c r="D1" s="864"/>
      <c r="E1" s="864"/>
      <c r="F1" s="864"/>
      <c r="G1" s="864"/>
      <c r="H1" s="864"/>
      <c r="I1" s="864"/>
    </row>
    <row r="2" spans="1:10" s="43" customFormat="1" ht="18.75" customHeight="1">
      <c r="A2" s="875" t="s">
        <v>458</v>
      </c>
      <c r="B2" s="913" t="s">
        <v>77</v>
      </c>
      <c r="C2" s="919"/>
      <c r="D2" s="914"/>
      <c r="E2" s="913" t="s">
        <v>108</v>
      </c>
      <c r="F2" s="919"/>
      <c r="G2" s="914"/>
      <c r="H2" s="913" t="s">
        <v>90</v>
      </c>
      <c r="I2" s="919"/>
      <c r="J2" s="914"/>
    </row>
    <row r="3" spans="1:10" s="43" customFormat="1" ht="34.5" customHeight="1">
      <c r="A3" s="967"/>
      <c r="B3" s="209" t="s">
        <v>459</v>
      </c>
      <c r="C3" s="209" t="s">
        <v>460</v>
      </c>
      <c r="D3" s="209" t="s">
        <v>461</v>
      </c>
      <c r="E3" s="209" t="s">
        <v>459</v>
      </c>
      <c r="F3" s="209" t="s">
        <v>460</v>
      </c>
      <c r="G3" s="209" t="s">
        <v>461</v>
      </c>
      <c r="H3" s="209" t="s">
        <v>459</v>
      </c>
      <c r="I3" s="209" t="s">
        <v>460</v>
      </c>
      <c r="J3" s="209" t="s">
        <v>462</v>
      </c>
    </row>
    <row r="4" spans="1:10" s="50" customFormat="1" ht="22.5" customHeight="1">
      <c r="A4" s="295" t="s">
        <v>95</v>
      </c>
      <c r="B4" s="296">
        <v>835991.4</v>
      </c>
      <c r="C4" s="296">
        <v>968793.71</v>
      </c>
      <c r="D4" s="297">
        <v>-116871.28</v>
      </c>
      <c r="E4" s="296">
        <v>1761622.26</v>
      </c>
      <c r="F4" s="296">
        <v>1523755.67</v>
      </c>
      <c r="G4" s="296">
        <v>257455.68</v>
      </c>
      <c r="H4" s="296">
        <v>2597613.66</v>
      </c>
      <c r="I4" s="296">
        <v>2492549.38</v>
      </c>
      <c r="J4" s="296">
        <v>140584.4</v>
      </c>
    </row>
    <row r="5" spans="1:10" s="50" customFormat="1" ht="22.5" customHeight="1">
      <c r="A5" s="295" t="s">
        <v>96</v>
      </c>
      <c r="B5" s="296">
        <v>762747.42</v>
      </c>
      <c r="C5" s="296">
        <v>676529.47</v>
      </c>
      <c r="D5" s="297">
        <v>86217.95</v>
      </c>
      <c r="E5" s="296">
        <v>1083570.06</v>
      </c>
      <c r="F5" s="296">
        <v>991206.04</v>
      </c>
      <c r="G5" s="297">
        <v>92364.02</v>
      </c>
      <c r="H5" s="296">
        <v>1846317.48</v>
      </c>
      <c r="I5" s="296">
        <v>1667735.51</v>
      </c>
      <c r="J5" s="296">
        <v>178581.97</v>
      </c>
    </row>
    <row r="6" spans="1:10" s="43" customFormat="1" ht="22.5" customHeight="1">
      <c r="A6" s="126" t="s">
        <v>97</v>
      </c>
      <c r="B6" s="298">
        <v>69153.47</v>
      </c>
      <c r="C6" s="298">
        <v>63627.11</v>
      </c>
      <c r="D6" s="298">
        <v>5526.36</v>
      </c>
      <c r="E6" s="299">
        <v>115169.41</v>
      </c>
      <c r="F6" s="298">
        <v>93581.01</v>
      </c>
      <c r="G6" s="298">
        <v>21588.400000000001</v>
      </c>
      <c r="H6" s="299">
        <v>184322.88</v>
      </c>
      <c r="I6" s="299">
        <v>157208.12</v>
      </c>
      <c r="J6" s="298">
        <v>27114.76</v>
      </c>
    </row>
    <row r="7" spans="1:10" s="43" customFormat="1" ht="22.5" customHeight="1">
      <c r="A7" s="126" t="s">
        <v>98</v>
      </c>
      <c r="B7" s="298">
        <v>75375.259999999995</v>
      </c>
      <c r="C7" s="298">
        <v>74899.509999999995</v>
      </c>
      <c r="D7" s="298">
        <v>475.75</v>
      </c>
      <c r="E7" s="299">
        <v>160997.71</v>
      </c>
      <c r="F7" s="299">
        <v>156759.59</v>
      </c>
      <c r="G7" s="298">
        <v>4238.12</v>
      </c>
      <c r="H7" s="299">
        <v>236372.97</v>
      </c>
      <c r="I7" s="299">
        <v>231659.1</v>
      </c>
      <c r="J7" s="298">
        <v>4713.87</v>
      </c>
    </row>
    <row r="8" spans="1:10" s="43" customFormat="1" ht="22.5" customHeight="1">
      <c r="A8" s="126" t="s">
        <v>99</v>
      </c>
      <c r="B8" s="298">
        <v>83006.33</v>
      </c>
      <c r="C8" s="298">
        <v>76569.25</v>
      </c>
      <c r="D8" s="298">
        <v>6437.08</v>
      </c>
      <c r="E8" s="299">
        <v>162702.89000000001</v>
      </c>
      <c r="F8" s="299">
        <v>156253.88</v>
      </c>
      <c r="G8" s="298">
        <v>6449.01</v>
      </c>
      <c r="H8" s="299">
        <v>245709.22</v>
      </c>
      <c r="I8" s="299">
        <v>232823.13</v>
      </c>
      <c r="J8" s="298">
        <v>12886.09</v>
      </c>
    </row>
    <row r="9" spans="1:10" s="43" customFormat="1" ht="22.5" customHeight="1">
      <c r="A9" s="126" t="s">
        <v>100</v>
      </c>
      <c r="B9" s="298">
        <v>93171.44</v>
      </c>
      <c r="C9" s="298">
        <v>73455.64</v>
      </c>
      <c r="D9" s="298">
        <v>19715.8</v>
      </c>
      <c r="E9" s="299">
        <v>140070.31</v>
      </c>
      <c r="F9" s="299">
        <v>124677.12</v>
      </c>
      <c r="G9" s="298">
        <v>15393.19</v>
      </c>
      <c r="H9" s="299">
        <v>233241.75</v>
      </c>
      <c r="I9" s="299">
        <v>198132.76</v>
      </c>
      <c r="J9" s="298">
        <v>35108.99</v>
      </c>
    </row>
    <row r="10" spans="1:10" s="43" customFormat="1" ht="22.5" customHeight="1">
      <c r="A10" s="126" t="s">
        <v>101</v>
      </c>
      <c r="B10" s="298">
        <v>99119.53</v>
      </c>
      <c r="C10" s="298">
        <v>87573.68</v>
      </c>
      <c r="D10" s="298">
        <v>11545.85</v>
      </c>
      <c r="E10" s="299">
        <v>123330.02</v>
      </c>
      <c r="F10" s="299">
        <v>102235.53</v>
      </c>
      <c r="G10" s="298">
        <v>21094.49</v>
      </c>
      <c r="H10" s="299">
        <v>222449.55</v>
      </c>
      <c r="I10" s="299">
        <v>189809.21</v>
      </c>
      <c r="J10" s="298">
        <v>32640.34</v>
      </c>
    </row>
    <row r="11" spans="1:10" s="43" customFormat="1" ht="22.5" customHeight="1">
      <c r="A11" s="126" t="s">
        <v>102</v>
      </c>
      <c r="B11" s="299">
        <v>113060.43</v>
      </c>
      <c r="C11" s="299">
        <v>105359.57</v>
      </c>
      <c r="D11" s="298">
        <v>7700.86</v>
      </c>
      <c r="E11" s="299">
        <v>148767.29</v>
      </c>
      <c r="F11" s="299">
        <v>141072.60999999999</v>
      </c>
      <c r="G11" s="298">
        <v>7694.68</v>
      </c>
      <c r="H11" s="299">
        <v>261827.72</v>
      </c>
      <c r="I11" s="299">
        <v>246432.18</v>
      </c>
      <c r="J11" s="298">
        <v>15395.54</v>
      </c>
    </row>
    <row r="12" spans="1:10" s="43" customFormat="1" ht="22.5" customHeight="1">
      <c r="A12" s="126" t="s">
        <v>927</v>
      </c>
      <c r="B12" s="299">
        <v>115492.4</v>
      </c>
      <c r="C12" s="299">
        <v>109626.9</v>
      </c>
      <c r="D12" s="298">
        <v>5865.5</v>
      </c>
      <c r="E12" s="299">
        <v>108827.89</v>
      </c>
      <c r="F12" s="299">
        <v>106963.02</v>
      </c>
      <c r="G12" s="298">
        <v>1864.87</v>
      </c>
      <c r="H12" s="299">
        <v>224320.29</v>
      </c>
      <c r="I12" s="299">
        <v>216589.92</v>
      </c>
      <c r="J12" s="298">
        <v>7730.37</v>
      </c>
    </row>
    <row r="13" spans="1:10" s="43" customFormat="1" ht="22.5" customHeight="1">
      <c r="A13" s="126" t="s">
        <v>987</v>
      </c>
      <c r="B13" s="299">
        <v>114368.56</v>
      </c>
      <c r="C13" s="299">
        <v>85417.81</v>
      </c>
      <c r="D13" s="298">
        <v>28950.75</v>
      </c>
      <c r="E13" s="299">
        <v>123704.54</v>
      </c>
      <c r="F13" s="299">
        <v>109663.28</v>
      </c>
      <c r="G13" s="298">
        <v>14041.26</v>
      </c>
      <c r="H13" s="299">
        <v>238073.1</v>
      </c>
      <c r="I13" s="299">
        <v>195081.09</v>
      </c>
      <c r="J13" s="298">
        <v>42992.01</v>
      </c>
    </row>
    <row r="14" spans="1:10" s="43" customFormat="1" ht="18.75" customHeight="1">
      <c r="A14" s="863" t="s">
        <v>1029</v>
      </c>
      <c r="B14" s="863"/>
      <c r="C14" s="863"/>
      <c r="D14" s="863"/>
      <c r="E14" s="863"/>
      <c r="F14" s="863"/>
      <c r="G14" s="863"/>
    </row>
    <row r="15" spans="1:10" s="43" customFormat="1" ht="18" customHeight="1">
      <c r="A15" s="863" t="s">
        <v>113</v>
      </c>
      <c r="B15" s="863"/>
      <c r="C15" s="863"/>
      <c r="D15" s="863"/>
      <c r="E15" s="863"/>
      <c r="F15" s="863"/>
      <c r="G15" s="863"/>
    </row>
    <row r="16" spans="1:10" s="43" customFormat="1" ht="28.35" customHeight="1"/>
    <row r="17" spans="2:10">
      <c r="B17" s="66"/>
      <c r="C17" s="66"/>
      <c r="D17" s="66"/>
      <c r="E17" s="66"/>
      <c r="F17" s="66"/>
      <c r="G17" s="66"/>
      <c r="H17" s="66"/>
      <c r="I17" s="66"/>
      <c r="J17" s="66"/>
    </row>
  </sheetData>
  <mergeCells count="7">
    <mergeCell ref="A15:G15"/>
    <mergeCell ref="A1:I1"/>
    <mergeCell ref="B2:D2"/>
    <mergeCell ref="E2:G2"/>
    <mergeCell ref="H2:J2"/>
    <mergeCell ref="A14:G14"/>
    <mergeCell ref="A2:A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6"/>
  <sheetViews>
    <sheetView zoomScaleNormal="100" workbookViewId="0">
      <selection activeCell="F30" sqref="F30"/>
    </sheetView>
  </sheetViews>
  <sheetFormatPr defaultColWidth="8.85546875" defaultRowHeight="15"/>
  <cols>
    <col min="1" max="1" width="23.28515625" style="239" customWidth="1"/>
    <col min="2" max="2" width="14.85546875" style="239" customWidth="1"/>
    <col min="3" max="3" width="17.28515625" style="239" bestFit="1" customWidth="1"/>
    <col min="4" max="4" width="12.140625" style="239" customWidth="1"/>
    <col min="5" max="5" width="12.85546875" style="239" customWidth="1"/>
    <col min="6" max="8" width="17.7109375" style="239" bestFit="1" customWidth="1"/>
    <col min="9" max="9" width="17.7109375" style="239" customWidth="1"/>
    <col min="10" max="10" width="10" style="239" bestFit="1" customWidth="1"/>
    <col min="11" max="12" width="8.85546875" style="239"/>
    <col min="13" max="13" width="16.42578125" style="239" customWidth="1"/>
    <col min="14" max="14" width="16" style="239" customWidth="1"/>
    <col min="15" max="15" width="17.140625" style="239" customWidth="1"/>
    <col min="16" max="16" width="15" style="239" customWidth="1"/>
    <col min="17" max="16384" width="8.85546875" style="239"/>
  </cols>
  <sheetData>
    <row r="1" spans="1:14">
      <c r="A1" s="793" t="s">
        <v>715</v>
      </c>
      <c r="B1" s="793"/>
      <c r="C1" s="793"/>
      <c r="D1" s="793"/>
      <c r="E1" s="793"/>
      <c r="F1" s="793"/>
      <c r="G1" s="793"/>
      <c r="H1" s="793"/>
      <c r="I1" s="793"/>
    </row>
    <row r="2" spans="1:14" s="304" customFormat="1">
      <c r="A2" s="794" t="s">
        <v>87</v>
      </c>
      <c r="B2" s="1008" t="s">
        <v>1162</v>
      </c>
      <c r="C2" s="1009"/>
      <c r="D2" s="1009"/>
      <c r="E2" s="1010"/>
      <c r="F2" s="1008" t="s">
        <v>1163</v>
      </c>
      <c r="G2" s="1009"/>
      <c r="H2" s="1009"/>
      <c r="I2" s="1011"/>
    </row>
    <row r="3" spans="1:14" s="304" customFormat="1" ht="30">
      <c r="A3" s="795" t="s">
        <v>463</v>
      </c>
      <c r="B3" s="796" t="s">
        <v>716</v>
      </c>
      <c r="C3" s="796" t="s">
        <v>717</v>
      </c>
      <c r="D3" s="796" t="s">
        <v>718</v>
      </c>
      <c r="E3" s="796" t="s">
        <v>90</v>
      </c>
      <c r="F3" s="796" t="s">
        <v>1164</v>
      </c>
      <c r="G3" s="796" t="s">
        <v>717</v>
      </c>
      <c r="H3" s="796" t="s">
        <v>719</v>
      </c>
      <c r="I3" s="797" t="s">
        <v>90</v>
      </c>
    </row>
    <row r="4" spans="1:14" s="304" customFormat="1">
      <c r="A4" s="798" t="s">
        <v>464</v>
      </c>
      <c r="B4" s="799">
        <v>91910</v>
      </c>
      <c r="C4" s="799">
        <v>7481</v>
      </c>
      <c r="D4" s="799">
        <v>1318</v>
      </c>
      <c r="E4" s="800">
        <f>SUM(B4:D4)</f>
        <v>100709</v>
      </c>
      <c r="F4" s="801">
        <v>123460</v>
      </c>
      <c r="G4" s="801">
        <v>7866</v>
      </c>
      <c r="H4" s="801">
        <v>1879</v>
      </c>
      <c r="I4" s="801">
        <f>SUM(F4:H4)</f>
        <v>133205</v>
      </c>
      <c r="J4" s="305"/>
      <c r="K4" s="305"/>
    </row>
    <row r="5" spans="1:14" s="304" customFormat="1" ht="15.75" customHeight="1">
      <c r="A5" s="1012" t="s">
        <v>720</v>
      </c>
      <c r="B5" s="1013"/>
      <c r="C5" s="1013"/>
      <c r="D5" s="1013"/>
      <c r="E5" s="1013"/>
      <c r="F5" s="1013"/>
      <c r="G5" s="1013"/>
      <c r="H5" s="1013"/>
      <c r="I5" s="1014"/>
      <c r="J5" s="305"/>
      <c r="K5" s="305"/>
    </row>
    <row r="6" spans="1:14" s="304" customFormat="1">
      <c r="A6" s="798" t="s">
        <v>465</v>
      </c>
      <c r="B6" s="821">
        <v>125278.44650000001</v>
      </c>
      <c r="C6" s="821">
        <v>21869.695290895001</v>
      </c>
      <c r="D6" s="801"/>
      <c r="E6" s="821">
        <f t="shared" ref="E6:E16" si="0">SUM(B6:D6)</f>
        <v>147148.141790895</v>
      </c>
      <c r="F6" s="821">
        <v>215663.21315000008</v>
      </c>
      <c r="G6" s="821">
        <v>19422.632409999995</v>
      </c>
      <c r="H6" s="821" t="s">
        <v>1165</v>
      </c>
      <c r="I6" s="821">
        <f>SUM(F6:H6)</f>
        <v>235085.84556000007</v>
      </c>
      <c r="J6" s="305"/>
      <c r="K6" s="305"/>
      <c r="L6" s="306"/>
      <c r="M6" s="306"/>
      <c r="N6" s="306"/>
    </row>
    <row r="7" spans="1:14" s="304" customFormat="1">
      <c r="A7" s="798" t="s">
        <v>466</v>
      </c>
      <c r="B7" s="821">
        <v>698.06606999999974</v>
      </c>
      <c r="C7" s="821">
        <v>129.27315000000002</v>
      </c>
      <c r="D7" s="801"/>
      <c r="E7" s="821">
        <f t="shared" si="0"/>
        <v>827.33921999999973</v>
      </c>
      <c r="F7" s="821">
        <v>519.7373399999999</v>
      </c>
      <c r="G7" s="821">
        <v>265.33373999999998</v>
      </c>
      <c r="H7" s="821" t="s">
        <v>1165</v>
      </c>
      <c r="I7" s="821">
        <f>SUM(F7:H7)</f>
        <v>785.07107999999994</v>
      </c>
      <c r="J7" s="305"/>
      <c r="K7" s="305"/>
      <c r="L7" s="306"/>
      <c r="M7" s="306"/>
      <c r="N7" s="306"/>
    </row>
    <row r="8" spans="1:14" s="304" customFormat="1">
      <c r="A8" s="798" t="s">
        <v>721</v>
      </c>
      <c r="B8" s="821">
        <v>1444496.7660000001</v>
      </c>
      <c r="C8" s="821">
        <v>81491.818709999992</v>
      </c>
      <c r="D8" s="802"/>
      <c r="E8" s="821">
        <f t="shared" si="0"/>
        <v>1525988.5847100001</v>
      </c>
      <c r="F8" s="821">
        <v>1631394.7463999998</v>
      </c>
      <c r="G8" s="821">
        <v>101015.21632000001</v>
      </c>
      <c r="H8" s="821" t="s">
        <v>1165</v>
      </c>
      <c r="I8" s="821">
        <f t="shared" ref="I8:I16" si="1">SUM(F8:H8)</f>
        <v>1732409.9627199997</v>
      </c>
      <c r="J8" s="305"/>
      <c r="K8" s="305"/>
      <c r="L8" s="306"/>
      <c r="M8" s="306"/>
      <c r="N8" s="306"/>
    </row>
    <row r="9" spans="1:14" s="304" customFormat="1">
      <c r="A9" s="798" t="s">
        <v>722</v>
      </c>
      <c r="B9" s="821">
        <v>35065.997920000002</v>
      </c>
      <c r="C9" s="821">
        <v>2632.8818399999996</v>
      </c>
      <c r="D9" s="803"/>
      <c r="E9" s="821">
        <f t="shared" si="0"/>
        <v>37698.879760000003</v>
      </c>
      <c r="F9" s="821">
        <v>34672.706749999998</v>
      </c>
      <c r="G9" s="821">
        <v>367.33084999999994</v>
      </c>
      <c r="H9" s="821" t="s">
        <v>1165</v>
      </c>
      <c r="I9" s="821">
        <f t="shared" si="1"/>
        <v>35040.037599999996</v>
      </c>
      <c r="J9" s="305"/>
      <c r="K9" s="305"/>
      <c r="L9" s="306"/>
      <c r="M9" s="306"/>
      <c r="N9" s="306"/>
    </row>
    <row r="10" spans="1:14" s="304" customFormat="1">
      <c r="A10" s="804" t="s">
        <v>723</v>
      </c>
      <c r="B10" s="821">
        <v>1707.82</v>
      </c>
      <c r="C10" s="821">
        <v>1648.98</v>
      </c>
      <c r="D10" s="802"/>
      <c r="E10" s="821">
        <f t="shared" si="0"/>
        <v>3356.8</v>
      </c>
      <c r="F10" s="821">
        <v>2080.6300000000006</v>
      </c>
      <c r="G10" s="821">
        <v>1718.02</v>
      </c>
      <c r="H10" s="821" t="s">
        <v>1165</v>
      </c>
      <c r="I10" s="821">
        <f t="shared" si="1"/>
        <v>3798.6500000000005</v>
      </c>
      <c r="J10" s="305"/>
      <c r="K10" s="305"/>
      <c r="L10" s="306"/>
      <c r="M10" s="306"/>
      <c r="N10" s="306"/>
    </row>
    <row r="11" spans="1:14" s="304" customFormat="1">
      <c r="A11" s="804" t="s">
        <v>724</v>
      </c>
      <c r="B11" s="821">
        <v>42.969909999999999</v>
      </c>
      <c r="C11" s="821">
        <v>1.34</v>
      </c>
      <c r="D11" s="803"/>
      <c r="E11" s="821">
        <f t="shared" si="0"/>
        <v>44.309910000000002</v>
      </c>
      <c r="F11" s="821">
        <v>84.22</v>
      </c>
      <c r="G11" s="821">
        <v>0.89</v>
      </c>
      <c r="H11" s="821" t="s">
        <v>1165</v>
      </c>
      <c r="I11" s="821">
        <f t="shared" si="1"/>
        <v>85.11</v>
      </c>
      <c r="J11" s="305"/>
      <c r="K11" s="305"/>
      <c r="L11" s="306"/>
      <c r="M11" s="306"/>
      <c r="N11" s="306"/>
    </row>
    <row r="12" spans="1:14" s="304" customFormat="1">
      <c r="A12" s="798" t="s">
        <v>725</v>
      </c>
      <c r="B12" s="821">
        <v>472.13886000000002</v>
      </c>
      <c r="C12" s="821">
        <v>0</v>
      </c>
      <c r="D12" s="805"/>
      <c r="E12" s="821">
        <f t="shared" si="0"/>
        <v>472.13886000000002</v>
      </c>
      <c r="F12" s="821">
        <v>429.46068999999994</v>
      </c>
      <c r="G12" s="821">
        <v>0</v>
      </c>
      <c r="H12" s="821" t="s">
        <v>1165</v>
      </c>
      <c r="I12" s="821">
        <f t="shared" si="1"/>
        <v>429.46068999999994</v>
      </c>
      <c r="J12" s="305"/>
      <c r="K12" s="305"/>
      <c r="L12" s="306"/>
      <c r="M12" s="306"/>
      <c r="N12" s="306"/>
    </row>
    <row r="13" spans="1:14" s="304" customFormat="1">
      <c r="A13" s="804" t="s">
        <v>726</v>
      </c>
      <c r="B13" s="821">
        <v>0</v>
      </c>
      <c r="C13" s="821">
        <v>0</v>
      </c>
      <c r="D13" s="806"/>
      <c r="E13" s="822">
        <f t="shared" si="0"/>
        <v>0</v>
      </c>
      <c r="F13" s="821">
        <v>0</v>
      </c>
      <c r="G13" s="821">
        <v>0</v>
      </c>
      <c r="H13" s="821" t="s">
        <v>1165</v>
      </c>
      <c r="I13" s="821">
        <f t="shared" si="1"/>
        <v>0</v>
      </c>
      <c r="J13" s="305"/>
      <c r="K13" s="305"/>
      <c r="L13" s="306"/>
      <c r="M13" s="306"/>
      <c r="N13" s="306"/>
    </row>
    <row r="14" spans="1:14" s="304" customFormat="1">
      <c r="A14" s="804" t="s">
        <v>727</v>
      </c>
      <c r="B14" s="821">
        <v>22.380000000000003</v>
      </c>
      <c r="C14" s="821">
        <v>0</v>
      </c>
      <c r="D14" s="806"/>
      <c r="E14" s="822">
        <f t="shared" si="0"/>
        <v>22.380000000000003</v>
      </c>
      <c r="F14" s="821">
        <v>1.620000000000001</v>
      </c>
      <c r="G14" s="821">
        <v>0</v>
      </c>
      <c r="H14" s="821" t="s">
        <v>1165</v>
      </c>
      <c r="I14" s="821">
        <f t="shared" si="1"/>
        <v>1.620000000000001</v>
      </c>
      <c r="J14" s="305"/>
      <c r="K14" s="305"/>
      <c r="L14" s="306"/>
      <c r="M14" s="306"/>
      <c r="N14" s="306"/>
    </row>
    <row r="15" spans="1:14" s="304" customFormat="1" ht="13.5" customHeight="1">
      <c r="A15" s="798" t="s">
        <v>62</v>
      </c>
      <c r="B15" s="821">
        <v>13833</v>
      </c>
      <c r="C15" s="821">
        <v>11559.538040392003</v>
      </c>
      <c r="D15" s="807"/>
      <c r="E15" s="821">
        <f t="shared" si="0"/>
        <v>25392.538040392003</v>
      </c>
      <c r="F15" s="821">
        <v>22647.329900000012</v>
      </c>
      <c r="G15" s="821">
        <v>27821.825550000001</v>
      </c>
      <c r="H15" s="821" t="s">
        <v>1165</v>
      </c>
      <c r="I15" s="821">
        <f t="shared" si="1"/>
        <v>50469.155450000013</v>
      </c>
      <c r="J15" s="305"/>
      <c r="K15" s="305"/>
      <c r="L15" s="306"/>
      <c r="M15" s="306"/>
      <c r="N15" s="306"/>
    </row>
    <row r="16" spans="1:14" s="304" customFormat="1">
      <c r="A16" s="798" t="s">
        <v>204</v>
      </c>
      <c r="B16" s="821">
        <v>8527.17</v>
      </c>
      <c r="C16" s="821">
        <v>3627.039588444999</v>
      </c>
      <c r="D16" s="801"/>
      <c r="E16" s="821">
        <f t="shared" si="0"/>
        <v>12154.209588444999</v>
      </c>
      <c r="F16" s="821">
        <v>7202.0731600000017</v>
      </c>
      <c r="G16" s="821">
        <v>5562.7519100000009</v>
      </c>
      <c r="H16" s="821" t="s">
        <v>1165</v>
      </c>
      <c r="I16" s="821">
        <f t="shared" si="1"/>
        <v>12764.825070000003</v>
      </c>
      <c r="J16" s="305"/>
      <c r="K16" s="305"/>
      <c r="L16" s="306"/>
      <c r="M16" s="306"/>
      <c r="N16" s="306"/>
    </row>
    <row r="17" spans="1:256" s="304" customFormat="1" ht="13.5" customHeight="1">
      <c r="A17" s="808" t="s">
        <v>728</v>
      </c>
      <c r="B17" s="818">
        <f>SUM(B6:B16)</f>
        <v>1630144.75526</v>
      </c>
      <c r="C17" s="818">
        <f>SUM(C6:C16)</f>
        <v>122960.56661973198</v>
      </c>
      <c r="D17" s="819">
        <v>171454.52849999999</v>
      </c>
      <c r="E17" s="820">
        <f>SUM(E6:E16)+D17</f>
        <v>1924559.8503797322</v>
      </c>
      <c r="F17" s="818">
        <f>SUM(F6:F16)</f>
        <v>1914695.7373899997</v>
      </c>
      <c r="G17" s="818">
        <f>SUM(G6:G16)</f>
        <v>156174.00078</v>
      </c>
      <c r="H17" s="818">
        <v>223448.6355</v>
      </c>
      <c r="I17" s="818">
        <f>SUM(F17:H17)</f>
        <v>2294318.3736699997</v>
      </c>
      <c r="J17" s="324"/>
      <c r="K17" s="305"/>
      <c r="L17" s="306"/>
      <c r="M17" s="306"/>
      <c r="N17" s="306"/>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c r="HQ17" s="307"/>
      <c r="HR17" s="307"/>
      <c r="HS17" s="307"/>
      <c r="HT17" s="307"/>
      <c r="HU17" s="307"/>
      <c r="HV17" s="307"/>
      <c r="HW17" s="307"/>
      <c r="HX17" s="307"/>
      <c r="HY17" s="307"/>
      <c r="HZ17" s="307"/>
      <c r="IA17" s="307"/>
      <c r="IB17" s="307"/>
      <c r="IC17" s="307"/>
      <c r="ID17" s="307"/>
      <c r="IE17" s="307"/>
      <c r="IF17" s="307"/>
      <c r="IG17" s="307"/>
      <c r="IH17" s="307"/>
      <c r="II17" s="307"/>
      <c r="IJ17" s="307"/>
      <c r="IK17" s="307"/>
      <c r="IL17" s="307"/>
      <c r="IM17" s="307"/>
      <c r="IN17" s="307"/>
      <c r="IO17" s="307"/>
      <c r="IP17" s="307"/>
      <c r="IQ17" s="307"/>
      <c r="IR17" s="307"/>
      <c r="IS17" s="307"/>
      <c r="IT17" s="307"/>
      <c r="IU17" s="307"/>
      <c r="IV17" s="307"/>
    </row>
    <row r="18" spans="1:256" s="304" customFormat="1">
      <c r="A18" s="809" t="s">
        <v>70</v>
      </c>
      <c r="B18" s="810"/>
      <c r="C18" s="811"/>
      <c r="D18" s="812"/>
      <c r="E18" s="813"/>
      <c r="F18" s="813"/>
      <c r="G18" s="813"/>
      <c r="H18" s="813"/>
      <c r="I18" s="813"/>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310"/>
      <c r="FG18" s="310"/>
      <c r="FH18" s="310"/>
      <c r="FI18" s="310"/>
      <c r="FJ18" s="310"/>
      <c r="FK18" s="310"/>
      <c r="FL18" s="310"/>
      <c r="FM18" s="310"/>
      <c r="FN18" s="310"/>
      <c r="FO18" s="310"/>
      <c r="FP18" s="310"/>
      <c r="FQ18" s="310"/>
      <c r="FR18" s="310"/>
      <c r="FS18" s="310"/>
      <c r="FT18" s="310"/>
      <c r="FU18" s="310"/>
      <c r="FV18" s="310"/>
      <c r="FW18" s="310"/>
      <c r="FX18" s="310"/>
      <c r="FY18" s="310"/>
      <c r="FZ18" s="310"/>
      <c r="GA18" s="310"/>
      <c r="GB18" s="310"/>
      <c r="GC18" s="310"/>
      <c r="GD18" s="310"/>
      <c r="GE18" s="310"/>
      <c r="GF18" s="310"/>
      <c r="GG18" s="310"/>
      <c r="GH18" s="310"/>
      <c r="GI18" s="310"/>
      <c r="GJ18" s="310"/>
      <c r="GK18" s="310"/>
      <c r="GL18" s="310"/>
      <c r="GM18" s="310"/>
      <c r="GN18" s="310"/>
      <c r="GO18" s="310"/>
      <c r="GP18" s="310"/>
      <c r="GQ18" s="310"/>
      <c r="GR18" s="310"/>
      <c r="GS18" s="310"/>
      <c r="GT18" s="310"/>
      <c r="GU18" s="310"/>
      <c r="GV18" s="310"/>
      <c r="GW18" s="310"/>
      <c r="GX18" s="310"/>
      <c r="GY18" s="310"/>
      <c r="GZ18" s="310"/>
      <c r="HA18" s="310"/>
      <c r="HB18" s="310"/>
      <c r="HC18" s="310"/>
      <c r="HD18" s="310"/>
      <c r="HE18" s="310"/>
      <c r="HF18" s="310"/>
      <c r="HG18" s="310"/>
      <c r="HH18" s="310"/>
      <c r="HI18" s="310"/>
      <c r="HJ18" s="310"/>
      <c r="HK18" s="310"/>
      <c r="HL18" s="310"/>
      <c r="HM18" s="310"/>
      <c r="HN18" s="310"/>
      <c r="HO18" s="310"/>
      <c r="HP18" s="310"/>
      <c r="HQ18" s="310"/>
      <c r="HR18" s="310"/>
      <c r="HS18" s="310"/>
      <c r="HT18" s="310"/>
      <c r="HU18" s="310"/>
      <c r="HV18" s="310"/>
      <c r="HW18" s="310"/>
      <c r="HX18" s="310"/>
      <c r="HY18" s="310"/>
      <c r="HZ18" s="310"/>
      <c r="IA18" s="310"/>
      <c r="IB18" s="310"/>
      <c r="IC18" s="310"/>
      <c r="ID18" s="310"/>
      <c r="IE18" s="310"/>
      <c r="IF18" s="310"/>
      <c r="IG18" s="310"/>
      <c r="IH18" s="310"/>
      <c r="II18" s="310"/>
      <c r="IJ18" s="310"/>
      <c r="IK18" s="310"/>
      <c r="IL18" s="310"/>
      <c r="IM18" s="310"/>
      <c r="IN18" s="310"/>
      <c r="IO18" s="310"/>
      <c r="IP18" s="310"/>
      <c r="IQ18" s="310"/>
      <c r="IR18" s="310"/>
      <c r="IS18" s="310"/>
      <c r="IT18" s="310"/>
      <c r="IU18" s="310"/>
      <c r="IV18" s="310"/>
    </row>
    <row r="19" spans="1:256" s="304" customFormat="1">
      <c r="A19" s="814" t="s">
        <v>729</v>
      </c>
      <c r="B19" s="815"/>
      <c r="C19" s="815"/>
      <c r="D19" s="815"/>
      <c r="E19" s="813"/>
      <c r="F19" s="813"/>
      <c r="G19" s="813"/>
      <c r="H19" s="813"/>
      <c r="I19" s="6"/>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c r="HD19" s="310"/>
      <c r="HE19" s="310"/>
      <c r="HF19" s="310"/>
      <c r="HG19" s="310"/>
      <c r="HH19" s="310"/>
      <c r="HI19" s="310"/>
      <c r="HJ19" s="310"/>
      <c r="HK19" s="310"/>
      <c r="HL19" s="310"/>
      <c r="HM19" s="310"/>
      <c r="HN19" s="310"/>
      <c r="HO19" s="310"/>
      <c r="HP19" s="310"/>
      <c r="HQ19" s="310"/>
      <c r="HR19" s="310"/>
      <c r="HS19" s="310"/>
      <c r="HT19" s="310"/>
      <c r="HU19" s="310"/>
      <c r="HV19" s="310"/>
      <c r="HW19" s="310"/>
      <c r="HX19" s="310"/>
      <c r="HY19" s="310"/>
      <c r="HZ19" s="310"/>
      <c r="IA19" s="310"/>
      <c r="IB19" s="310"/>
      <c r="IC19" s="310"/>
      <c r="ID19" s="310"/>
      <c r="IE19" s="310"/>
      <c r="IF19" s="310"/>
      <c r="IG19" s="310"/>
      <c r="IH19" s="310"/>
      <c r="II19" s="310"/>
      <c r="IJ19" s="310"/>
      <c r="IK19" s="310"/>
      <c r="IL19" s="310"/>
      <c r="IM19" s="310"/>
      <c r="IN19" s="310"/>
      <c r="IO19" s="310"/>
      <c r="IP19" s="310"/>
      <c r="IQ19" s="310"/>
      <c r="IR19" s="310"/>
      <c r="IS19" s="310"/>
      <c r="IT19" s="310"/>
      <c r="IU19" s="310"/>
      <c r="IV19" s="310"/>
    </row>
    <row r="20" spans="1:256" s="313" customFormat="1">
      <c r="A20" s="816" t="s">
        <v>1167</v>
      </c>
      <c r="B20" s="7"/>
      <c r="C20" s="7"/>
      <c r="D20" s="7"/>
      <c r="E20" s="7"/>
      <c r="F20" s="7"/>
      <c r="G20" s="7"/>
      <c r="H20" s="7"/>
      <c r="I20" s="7"/>
    </row>
    <row r="21" spans="1:256" s="315" customFormat="1" ht="13.5" customHeight="1">
      <c r="A21" s="817" t="s">
        <v>1168</v>
      </c>
      <c r="B21" s="817"/>
      <c r="C21" s="817"/>
      <c r="D21" s="817"/>
      <c r="E21" s="813"/>
      <c r="F21" s="813"/>
      <c r="G21" s="813"/>
      <c r="H21" s="813"/>
      <c r="I21" s="813"/>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4"/>
      <c r="DX21" s="314"/>
      <c r="DY21" s="314"/>
      <c r="DZ21" s="314"/>
      <c r="EA21" s="314"/>
      <c r="EB21" s="314"/>
      <c r="EC21" s="314"/>
      <c r="ED21" s="314"/>
      <c r="EE21" s="314"/>
      <c r="EF21" s="314"/>
      <c r="EG21" s="314"/>
      <c r="EH21" s="314"/>
      <c r="EI21" s="314"/>
      <c r="EJ21" s="314"/>
      <c r="EK21" s="314"/>
      <c r="EL21" s="314"/>
      <c r="EM21" s="314"/>
      <c r="EN21" s="314"/>
      <c r="EO21" s="314"/>
      <c r="EP21" s="314"/>
      <c r="EQ21" s="314"/>
      <c r="ER21" s="314"/>
      <c r="ES21" s="314"/>
      <c r="ET21" s="314"/>
      <c r="EU21" s="314"/>
      <c r="EV21" s="314"/>
      <c r="EW21" s="314"/>
      <c r="EX21" s="314"/>
      <c r="EY21" s="314"/>
      <c r="EZ21" s="314"/>
      <c r="FA21" s="314"/>
      <c r="FB21" s="314"/>
      <c r="FC21" s="314"/>
      <c r="FD21" s="314"/>
      <c r="FE21" s="314"/>
      <c r="FF21" s="314"/>
      <c r="FG21" s="314"/>
      <c r="FH21" s="314"/>
      <c r="FI21" s="314"/>
      <c r="FJ21" s="314"/>
      <c r="FK21" s="314"/>
      <c r="FL21" s="314"/>
      <c r="FM21" s="314"/>
      <c r="FN21" s="314"/>
      <c r="FO21" s="314"/>
      <c r="FP21" s="314"/>
      <c r="FQ21" s="314"/>
      <c r="FR21" s="314"/>
      <c r="FS21" s="314"/>
      <c r="FT21" s="314"/>
      <c r="FU21" s="314"/>
      <c r="FV21" s="314"/>
      <c r="FW21" s="314"/>
      <c r="FX21" s="314"/>
      <c r="FY21" s="314"/>
      <c r="FZ21" s="314"/>
      <c r="GA21" s="314"/>
      <c r="GB21" s="314"/>
      <c r="GC21" s="314"/>
      <c r="GD21" s="314"/>
      <c r="GE21" s="314"/>
      <c r="GF21" s="314"/>
      <c r="GG21" s="314"/>
      <c r="GH21" s="314"/>
      <c r="GI21" s="314"/>
      <c r="GJ21" s="314"/>
      <c r="GK21" s="314"/>
      <c r="GL21" s="314"/>
      <c r="GM21" s="314"/>
      <c r="GN21" s="314"/>
      <c r="GO21" s="314"/>
      <c r="GP21" s="314"/>
      <c r="GQ21" s="314"/>
      <c r="GR21" s="314"/>
      <c r="GS21" s="314"/>
      <c r="GT21" s="314"/>
      <c r="GU21" s="314"/>
      <c r="GV21" s="314"/>
      <c r="GW21" s="314"/>
      <c r="GX21" s="314"/>
      <c r="GY21" s="314"/>
      <c r="GZ21" s="314"/>
      <c r="HA21" s="314"/>
      <c r="HB21" s="314"/>
      <c r="HC21" s="314"/>
      <c r="HD21" s="314"/>
      <c r="HE21" s="314"/>
      <c r="HF21" s="314"/>
      <c r="HG21" s="314"/>
      <c r="HH21" s="314"/>
      <c r="HI21" s="314"/>
      <c r="HJ21" s="314"/>
      <c r="HK21" s="314"/>
      <c r="HL21" s="314"/>
      <c r="HM21" s="314"/>
      <c r="HN21" s="314"/>
      <c r="HO21" s="314"/>
      <c r="HP21" s="314"/>
      <c r="HQ21" s="314"/>
      <c r="HR21" s="314"/>
      <c r="HS21" s="314"/>
      <c r="HT21" s="314"/>
      <c r="HU21" s="314"/>
      <c r="HV21" s="314"/>
      <c r="HW21" s="314"/>
      <c r="HX21" s="314"/>
      <c r="HY21" s="314"/>
      <c r="HZ21" s="314"/>
      <c r="IA21" s="314"/>
      <c r="IB21" s="314"/>
      <c r="IC21" s="314"/>
      <c r="ID21" s="314"/>
      <c r="IE21" s="314"/>
      <c r="IF21" s="314"/>
      <c r="IG21" s="314"/>
      <c r="IH21" s="314"/>
      <c r="II21" s="314"/>
      <c r="IJ21" s="314"/>
      <c r="IK21" s="314"/>
      <c r="IL21" s="314"/>
      <c r="IM21" s="314"/>
      <c r="IN21" s="314"/>
      <c r="IO21" s="314"/>
      <c r="IP21" s="314"/>
      <c r="IQ21" s="314"/>
      <c r="IR21" s="314"/>
      <c r="IS21" s="314"/>
      <c r="IT21" s="314"/>
      <c r="IU21" s="314"/>
      <c r="IV21" s="314"/>
    </row>
    <row r="22" spans="1:256" s="304" customFormat="1">
      <c r="A22" s="814" t="s">
        <v>1166</v>
      </c>
      <c r="B22" s="817"/>
      <c r="C22" s="817"/>
      <c r="D22" s="813"/>
      <c r="E22" s="813"/>
      <c r="F22" s="813"/>
      <c r="G22" s="813"/>
      <c r="H22" s="813"/>
      <c r="I22" s="813"/>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c r="DA22" s="310"/>
      <c r="DB22" s="310"/>
      <c r="DC22" s="310"/>
      <c r="DD22" s="310"/>
      <c r="DE22" s="310"/>
      <c r="DF22" s="310"/>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0"/>
      <c r="FF22" s="310"/>
      <c r="FG22" s="310"/>
      <c r="FH22" s="310"/>
      <c r="FI22" s="310"/>
      <c r="FJ22" s="310"/>
      <c r="FK22" s="310"/>
      <c r="FL22" s="310"/>
      <c r="FM22" s="310"/>
      <c r="FN22" s="310"/>
      <c r="FO22" s="310"/>
      <c r="FP22" s="310"/>
      <c r="FQ22" s="310"/>
      <c r="FR22" s="310"/>
      <c r="FS22" s="310"/>
      <c r="FT22" s="310"/>
      <c r="FU22" s="310"/>
      <c r="FV22" s="310"/>
      <c r="FW22" s="310"/>
      <c r="FX22" s="310"/>
      <c r="FY22" s="310"/>
      <c r="FZ22" s="310"/>
      <c r="GA22" s="310"/>
      <c r="GB22" s="310"/>
      <c r="GC22" s="310"/>
      <c r="GD22" s="310"/>
      <c r="GE22" s="310"/>
      <c r="GF22" s="310"/>
      <c r="GG22" s="310"/>
      <c r="GH22" s="310"/>
      <c r="GI22" s="310"/>
      <c r="GJ22" s="310"/>
      <c r="GK22" s="310"/>
      <c r="GL22" s="310"/>
      <c r="GM22" s="310"/>
      <c r="GN22" s="310"/>
      <c r="GO22" s="310"/>
      <c r="GP22" s="310"/>
      <c r="GQ22" s="310"/>
      <c r="GR22" s="310"/>
      <c r="GS22" s="310"/>
      <c r="GT22" s="310"/>
      <c r="GU22" s="310"/>
      <c r="GV22" s="310"/>
      <c r="GW22" s="310"/>
      <c r="GX22" s="310"/>
      <c r="GY22" s="310"/>
      <c r="GZ22" s="310"/>
      <c r="HA22" s="310"/>
      <c r="HB22" s="310"/>
      <c r="HC22" s="310"/>
      <c r="HD22" s="310"/>
      <c r="HE22" s="310"/>
      <c r="HF22" s="310"/>
      <c r="HG22" s="310"/>
      <c r="HH22" s="310"/>
      <c r="HI22" s="310"/>
      <c r="HJ22" s="310"/>
      <c r="HK22" s="310"/>
      <c r="HL22" s="310"/>
      <c r="HM22" s="310"/>
      <c r="HN22" s="310"/>
      <c r="HO22" s="310"/>
      <c r="HP22" s="310"/>
      <c r="HQ22" s="310"/>
      <c r="HR22" s="310"/>
      <c r="HS22" s="310"/>
      <c r="HT22" s="310"/>
      <c r="HU22" s="310"/>
      <c r="HV22" s="310"/>
      <c r="HW22" s="310"/>
      <c r="HX22" s="310"/>
      <c r="HY22" s="310"/>
      <c r="HZ22" s="310"/>
      <c r="IA22" s="310"/>
      <c r="IB22" s="310"/>
      <c r="IC22" s="310"/>
      <c r="ID22" s="310"/>
      <c r="IE22" s="310"/>
      <c r="IF22" s="310"/>
      <c r="IG22" s="310"/>
      <c r="IH22" s="310"/>
      <c r="II22" s="310"/>
      <c r="IJ22" s="310"/>
      <c r="IK22" s="310"/>
      <c r="IL22" s="310"/>
      <c r="IM22" s="310"/>
      <c r="IN22" s="310"/>
      <c r="IO22" s="310"/>
      <c r="IP22" s="310"/>
      <c r="IQ22" s="310"/>
      <c r="IR22" s="310"/>
      <c r="IS22" s="310"/>
      <c r="IT22" s="310"/>
      <c r="IU22" s="310"/>
      <c r="IV22" s="310"/>
    </row>
    <row r="23" spans="1:256">
      <c r="B23" s="316"/>
      <c r="C23" s="316"/>
      <c r="D23" s="316"/>
      <c r="E23" s="316"/>
      <c r="F23" s="316"/>
      <c r="G23" s="316"/>
      <c r="H23" s="316"/>
      <c r="I23" s="316"/>
      <c r="L23" s="317"/>
      <c r="M23" s="318"/>
      <c r="N23" s="318"/>
      <c r="O23" s="319"/>
    </row>
    <row r="27" spans="1:256" ht="15" customHeight="1"/>
    <row r="28" spans="1:256" ht="15" customHeight="1"/>
    <row r="41" spans="1:9">
      <c r="A41" s="320"/>
      <c r="B41" s="321"/>
      <c r="C41" s="321"/>
      <c r="D41" s="321"/>
      <c r="F41" s="310"/>
      <c r="G41" s="310"/>
      <c r="H41" s="310"/>
      <c r="I41" s="310"/>
    </row>
    <row r="42" spans="1:9">
      <c r="A42" s="322"/>
      <c r="B42" s="308"/>
      <c r="C42" s="309"/>
      <c r="D42" s="302"/>
      <c r="F42" s="322"/>
      <c r="G42" s="308"/>
      <c r="H42" s="309"/>
      <c r="I42" s="302"/>
    </row>
    <row r="43" spans="1:9">
      <c r="A43" s="1006"/>
      <c r="B43" s="1006"/>
      <c r="C43" s="1006"/>
      <c r="D43" s="1006"/>
      <c r="F43" s="323"/>
      <c r="G43" s="312"/>
      <c r="H43" s="312"/>
      <c r="I43" s="312"/>
    </row>
    <row r="44" spans="1:9">
      <c r="A44" s="155"/>
      <c r="B44" s="302"/>
      <c r="C44" s="1007"/>
      <c r="D44" s="1007"/>
      <c r="F44" s="311"/>
      <c r="G44" s="310"/>
      <c r="H44" s="310"/>
      <c r="I44" s="310"/>
    </row>
    <row r="45" spans="1:9">
      <c r="A45" s="1006"/>
      <c r="B45" s="1006"/>
      <c r="C45" s="1006"/>
      <c r="D45" s="1006"/>
      <c r="F45" s="310"/>
      <c r="G45" s="310"/>
      <c r="H45" s="310"/>
      <c r="I45" s="310"/>
    </row>
    <row r="46" spans="1:9">
      <c r="F46" s="311"/>
      <c r="G46" s="310"/>
      <c r="H46" s="310"/>
      <c r="I46" s="310"/>
    </row>
  </sheetData>
  <mergeCells count="6">
    <mergeCell ref="A43:D43"/>
    <mergeCell ref="C44:D44"/>
    <mergeCell ref="A45:D45"/>
    <mergeCell ref="B2:E2"/>
    <mergeCell ref="F2:I2"/>
    <mergeCell ref="A5:I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A20" sqref="A20:L20"/>
    </sheetView>
  </sheetViews>
  <sheetFormatPr defaultRowHeight="15"/>
  <cols>
    <col min="1" max="1" width="80.85546875" style="25" bestFit="1" customWidth="1"/>
    <col min="2" max="2" width="8.42578125" style="25" bestFit="1" customWidth="1"/>
    <col min="3" max="3" width="12.85546875" style="25" bestFit="1" customWidth="1"/>
    <col min="4" max="4" width="13.140625" style="25" bestFit="1" customWidth="1"/>
    <col min="5" max="7" width="12.28515625" style="25" bestFit="1" customWidth="1"/>
    <col min="8" max="8" width="10.140625" style="25" bestFit="1" customWidth="1"/>
    <col min="9" max="9" width="11" style="25" bestFit="1" customWidth="1"/>
    <col min="10" max="11" width="12.28515625" style="25" bestFit="1" customWidth="1"/>
    <col min="12" max="12" width="10" style="25" bestFit="1" customWidth="1"/>
    <col min="13" max="13" width="4.7109375" style="25" bestFit="1" customWidth="1"/>
    <col min="14" max="16384" width="9.140625" style="25"/>
  </cols>
  <sheetData>
    <row r="1" spans="1:12" ht="15.75" customHeight="1">
      <c r="A1" s="47" t="s">
        <v>1054</v>
      </c>
    </row>
    <row r="2" spans="1:12" s="43" customFormat="1" ht="18.75" customHeight="1">
      <c r="A2" s="915" t="s">
        <v>467</v>
      </c>
      <c r="B2" s="915" t="s">
        <v>468</v>
      </c>
      <c r="C2" s="913" t="s">
        <v>469</v>
      </c>
      <c r="D2" s="919"/>
      <c r="E2" s="919"/>
      <c r="F2" s="919"/>
      <c r="G2" s="919"/>
      <c r="H2" s="1017" t="s">
        <v>470</v>
      </c>
      <c r="I2" s="1017"/>
      <c r="J2" s="1017"/>
      <c r="K2" s="1017"/>
      <c r="L2" s="1017"/>
    </row>
    <row r="3" spans="1:12" s="43" customFormat="1" ht="51" customHeight="1">
      <c r="A3" s="917"/>
      <c r="B3" s="917"/>
      <c r="C3" s="412">
        <v>44501</v>
      </c>
      <c r="D3" s="412">
        <v>44470</v>
      </c>
      <c r="E3" s="412">
        <v>44136</v>
      </c>
      <c r="F3" s="27" t="s">
        <v>471</v>
      </c>
      <c r="G3" s="55" t="s">
        <v>472</v>
      </c>
      <c r="H3" s="452" t="s">
        <v>987</v>
      </c>
      <c r="I3" s="452" t="s">
        <v>927</v>
      </c>
      <c r="J3" s="452" t="s">
        <v>1043</v>
      </c>
      <c r="K3" s="59" t="s">
        <v>471</v>
      </c>
      <c r="L3" s="59" t="s">
        <v>472</v>
      </c>
    </row>
    <row r="4" spans="1:12" s="43" customFormat="1" ht="18" customHeight="1">
      <c r="A4" s="117" t="s">
        <v>473</v>
      </c>
      <c r="B4" s="156" t="s">
        <v>474</v>
      </c>
      <c r="C4" s="30">
        <v>5787</v>
      </c>
      <c r="D4" s="30">
        <v>5771</v>
      </c>
      <c r="E4" s="30">
        <v>5656</v>
      </c>
      <c r="F4" s="75">
        <v>2.3161244695898158</v>
      </c>
      <c r="G4" s="159">
        <v>0.27724831051810778</v>
      </c>
      <c r="H4" s="62">
        <v>5844</v>
      </c>
      <c r="I4" s="62">
        <v>5833</v>
      </c>
      <c r="J4" s="62">
        <v>5737</v>
      </c>
      <c r="K4" s="158">
        <v>1.87</v>
      </c>
      <c r="L4" s="158">
        <v>0.19</v>
      </c>
    </row>
    <row r="5" spans="1:12" s="43" customFormat="1" ht="18" customHeight="1">
      <c r="A5" s="117" t="s">
        <v>475</v>
      </c>
      <c r="B5" s="156" t="s">
        <v>474</v>
      </c>
      <c r="C5" s="30">
        <v>277</v>
      </c>
      <c r="D5" s="30">
        <v>277</v>
      </c>
      <c r="E5" s="30">
        <v>278</v>
      </c>
      <c r="F5" s="75">
        <v>-0.35971223021582738</v>
      </c>
      <c r="G5" s="159">
        <v>0</v>
      </c>
      <c r="H5" s="62">
        <v>592</v>
      </c>
      <c r="I5" s="62">
        <v>591</v>
      </c>
      <c r="J5" s="62">
        <v>589</v>
      </c>
      <c r="K5" s="158">
        <v>0.51</v>
      </c>
      <c r="L5" s="158">
        <v>0.17</v>
      </c>
    </row>
    <row r="6" spans="1:12" s="43" customFormat="1" ht="18" customHeight="1">
      <c r="A6" s="117" t="s">
        <v>476</v>
      </c>
      <c r="B6" s="156" t="s">
        <v>474</v>
      </c>
      <c r="C6" s="30">
        <v>4</v>
      </c>
      <c r="D6" s="30">
        <v>4</v>
      </c>
      <c r="E6" s="30">
        <v>4</v>
      </c>
      <c r="F6" s="75">
        <v>0</v>
      </c>
      <c r="G6" s="159">
        <v>0</v>
      </c>
      <c r="H6" s="62">
        <v>3</v>
      </c>
      <c r="I6" s="62">
        <v>3</v>
      </c>
      <c r="J6" s="62">
        <v>3</v>
      </c>
      <c r="K6" s="158">
        <v>0</v>
      </c>
      <c r="L6" s="158">
        <v>0</v>
      </c>
    </row>
    <row r="7" spans="1:12" s="43" customFormat="1" ht="18" customHeight="1">
      <c r="A7" s="117" t="s">
        <v>477</v>
      </c>
      <c r="B7" s="156" t="s">
        <v>478</v>
      </c>
      <c r="C7" s="30">
        <v>245.96176</v>
      </c>
      <c r="D7" s="30">
        <v>242.04487</v>
      </c>
      <c r="E7" s="30">
        <v>207.23115000000001</v>
      </c>
      <c r="F7" s="75">
        <v>18.689569594146434</v>
      </c>
      <c r="G7" s="159">
        <v>1.6182495419134457</v>
      </c>
      <c r="H7" s="62">
        <v>526.37</v>
      </c>
      <c r="I7" s="62">
        <v>496.03</v>
      </c>
      <c r="J7" s="62">
        <v>278.72000000000003</v>
      </c>
      <c r="K7" s="158">
        <v>88.86</v>
      </c>
      <c r="L7" s="158">
        <v>6.12</v>
      </c>
    </row>
    <row r="8" spans="1:12" s="43" customFormat="1" ht="18" customHeight="1">
      <c r="A8" s="117" t="s">
        <v>479</v>
      </c>
      <c r="B8" s="156" t="s">
        <v>480</v>
      </c>
      <c r="C8" s="30">
        <v>58983.986285200001</v>
      </c>
      <c r="D8" s="30">
        <v>58942.979622799998</v>
      </c>
      <c r="E8" s="30">
        <v>56127.827008999993</v>
      </c>
      <c r="F8" s="75">
        <v>5.0886688981243253</v>
      </c>
      <c r="G8" s="159">
        <v>6.9570053401475582E-2</v>
      </c>
      <c r="H8" s="62">
        <v>26439.39</v>
      </c>
      <c r="I8" s="62">
        <v>26332.400000000001</v>
      </c>
      <c r="J8" s="62">
        <v>23339.52</v>
      </c>
      <c r="K8" s="158">
        <v>13.28</v>
      </c>
      <c r="L8" s="158">
        <v>0.41</v>
      </c>
    </row>
    <row r="9" spans="1:12" s="43" customFormat="1" ht="18" customHeight="1">
      <c r="A9" s="117" t="s">
        <v>481</v>
      </c>
      <c r="B9" s="156" t="s">
        <v>480</v>
      </c>
      <c r="C9" s="69">
        <v>22395688.250141691</v>
      </c>
      <c r="D9" s="69">
        <v>22537206.457287572</v>
      </c>
      <c r="E9" s="69">
        <v>15328401.307839856</v>
      </c>
      <c r="F9" s="75">
        <v>46.105831915342698</v>
      </c>
      <c r="G9" s="159">
        <v>-0.62793144933062428</v>
      </c>
      <c r="H9" s="63">
        <v>3136446.52</v>
      </c>
      <c r="I9" s="63">
        <v>3176447.99</v>
      </c>
      <c r="J9" s="63">
        <v>1926202.15</v>
      </c>
      <c r="K9" s="158">
        <v>62.83</v>
      </c>
      <c r="L9" s="158">
        <v>-1.26</v>
      </c>
    </row>
    <row r="10" spans="1:12" s="43" customFormat="1" ht="18" customHeight="1">
      <c r="A10" s="117" t="s">
        <v>482</v>
      </c>
      <c r="B10" s="156" t="s">
        <v>480</v>
      </c>
      <c r="C10" s="30">
        <v>63661.717151267396</v>
      </c>
      <c r="D10" s="30">
        <v>63554.390414408699</v>
      </c>
      <c r="E10" s="30">
        <v>60564.870663092697</v>
      </c>
      <c r="F10" s="75">
        <v>5.113271859196538</v>
      </c>
      <c r="G10" s="159">
        <v>0.16887383571594158</v>
      </c>
      <c r="H10" s="62">
        <v>30181.73</v>
      </c>
      <c r="I10" s="62">
        <v>29987.73</v>
      </c>
      <c r="J10" s="62">
        <v>25774.23</v>
      </c>
      <c r="K10" s="158">
        <v>17.100000000000001</v>
      </c>
      <c r="L10" s="158">
        <v>0.65</v>
      </c>
    </row>
    <row r="11" spans="1:12" s="43" customFormat="1" ht="18" customHeight="1">
      <c r="A11" s="117" t="s">
        <v>483</v>
      </c>
      <c r="B11" s="156" t="s">
        <v>480</v>
      </c>
      <c r="C11" s="69">
        <v>26373654.895159312</v>
      </c>
      <c r="D11" s="69">
        <v>26217500.81394605</v>
      </c>
      <c r="E11" s="69">
        <v>18774769.694811653</v>
      </c>
      <c r="F11" s="75">
        <v>40.473919647853712</v>
      </c>
      <c r="G11" s="159">
        <v>0.59561009388887998</v>
      </c>
      <c r="H11" s="63">
        <v>3380407.68</v>
      </c>
      <c r="I11" s="63">
        <v>3419653.18</v>
      </c>
      <c r="J11" s="63">
        <v>2111062.4500000002</v>
      </c>
      <c r="K11" s="158">
        <v>60.13</v>
      </c>
      <c r="L11" s="158">
        <v>-1.1499999999999999</v>
      </c>
    </row>
    <row r="12" spans="1:12" s="43" customFormat="1" ht="18" customHeight="1">
      <c r="A12" s="117" t="s">
        <v>484</v>
      </c>
      <c r="B12" s="156" t="s">
        <v>480</v>
      </c>
      <c r="C12" s="30">
        <v>1371.7781987999999</v>
      </c>
      <c r="D12" s="30">
        <v>1800.0645738999999</v>
      </c>
      <c r="E12" s="30">
        <v>1288.793541</v>
      </c>
      <c r="F12" s="75">
        <v>6.4389411616394749</v>
      </c>
      <c r="G12" s="159">
        <v>-23.792833952177585</v>
      </c>
      <c r="H12" s="62">
        <v>1862.89</v>
      </c>
      <c r="I12" s="62">
        <v>2985.12</v>
      </c>
      <c r="J12" s="62">
        <v>1748.82</v>
      </c>
      <c r="K12" s="158">
        <v>6.52</v>
      </c>
      <c r="L12" s="158">
        <v>-37.590000000000003</v>
      </c>
    </row>
    <row r="13" spans="1:12" s="43" customFormat="1" ht="18" customHeight="1">
      <c r="A13" s="117" t="s">
        <v>485</v>
      </c>
      <c r="B13" s="156" t="s">
        <v>480</v>
      </c>
      <c r="C13" s="30">
        <v>72.19885256842106</v>
      </c>
      <c r="D13" s="30">
        <v>94.74024073157895</v>
      </c>
      <c r="E13" s="30">
        <v>64.43967705</v>
      </c>
      <c r="F13" s="75">
        <v>12.040990696462622</v>
      </c>
      <c r="G13" s="159">
        <v>-23.792833952177581</v>
      </c>
      <c r="H13" s="62">
        <v>103.49</v>
      </c>
      <c r="I13" s="62">
        <v>157.11000000000001</v>
      </c>
      <c r="J13" s="62">
        <v>92.04</v>
      </c>
      <c r="K13" s="158">
        <v>12.44</v>
      </c>
      <c r="L13" s="158">
        <v>-34.130000000000003</v>
      </c>
    </row>
    <row r="14" spans="1:12" s="43" customFormat="1" ht="18" customHeight="1">
      <c r="A14" s="117" t="s">
        <v>486</v>
      </c>
      <c r="B14" s="156" t="s">
        <v>480</v>
      </c>
      <c r="C14" s="46">
        <v>452252.75517672353</v>
      </c>
      <c r="D14" s="46">
        <v>530043.81234736647</v>
      </c>
      <c r="E14" s="46">
        <v>348425.85333914211</v>
      </c>
      <c r="F14" s="75">
        <v>29.79885127425403</v>
      </c>
      <c r="G14" s="159">
        <v>-14.676344739529238</v>
      </c>
      <c r="H14" s="63">
        <v>212534.41</v>
      </c>
      <c r="I14" s="63">
        <v>322845.69</v>
      </c>
      <c r="J14" s="63">
        <v>172500.32</v>
      </c>
      <c r="K14" s="158">
        <v>23.21</v>
      </c>
      <c r="L14" s="158">
        <v>-34.17</v>
      </c>
    </row>
    <row r="15" spans="1:12" s="43" customFormat="1" ht="18" customHeight="1">
      <c r="A15" s="117" t="s">
        <v>487</v>
      </c>
      <c r="B15" s="156" t="s">
        <v>480</v>
      </c>
      <c r="C15" s="30">
        <v>23802.776588248609</v>
      </c>
      <c r="D15" s="30">
        <v>27897.042755124556</v>
      </c>
      <c r="E15" s="30">
        <v>17421.292666957106</v>
      </c>
      <c r="F15" s="75">
        <v>36.630369762372673</v>
      </c>
      <c r="G15" s="159">
        <v>-14.676344739529243</v>
      </c>
      <c r="H15" s="62">
        <v>11807.47</v>
      </c>
      <c r="I15" s="62">
        <v>16991.88</v>
      </c>
      <c r="J15" s="62">
        <v>9078.9599999999991</v>
      </c>
      <c r="K15" s="158">
        <v>30.05</v>
      </c>
      <c r="L15" s="158">
        <v>-30.51</v>
      </c>
    </row>
    <row r="16" spans="1:12" s="43" customFormat="1" ht="18" customHeight="1">
      <c r="A16" s="117" t="s">
        <v>488</v>
      </c>
      <c r="B16" s="156" t="s">
        <v>474</v>
      </c>
      <c r="C16" s="30">
        <v>0</v>
      </c>
      <c r="D16" s="30">
        <v>1</v>
      </c>
      <c r="E16" s="30">
        <v>1</v>
      </c>
      <c r="F16" s="75">
        <v>-100</v>
      </c>
      <c r="G16" s="159">
        <v>-100</v>
      </c>
      <c r="H16" s="62">
        <v>1</v>
      </c>
      <c r="I16" s="62">
        <v>1</v>
      </c>
      <c r="J16" s="62">
        <v>0</v>
      </c>
      <c r="K16" s="158">
        <v>0</v>
      </c>
      <c r="L16" s="158">
        <v>0</v>
      </c>
    </row>
    <row r="17" spans="1:12" s="43" customFormat="1" ht="18" customHeight="1">
      <c r="A17" s="117" t="s">
        <v>489</v>
      </c>
      <c r="B17" s="156" t="s">
        <v>490</v>
      </c>
      <c r="C17" s="30">
        <v>86.292400000000001</v>
      </c>
      <c r="D17" s="30">
        <v>86.334900000000005</v>
      </c>
      <c r="E17" s="30">
        <v>87.88</v>
      </c>
      <c r="F17" s="75">
        <v>-1.8065543923532033</v>
      </c>
      <c r="G17" s="159">
        <v>-4.9226905921016847E-2</v>
      </c>
      <c r="H17" s="62">
        <v>12.22</v>
      </c>
      <c r="I17" s="62">
        <v>12.28</v>
      </c>
      <c r="J17" s="62">
        <v>11.13</v>
      </c>
      <c r="K17" s="158">
        <v>10.33</v>
      </c>
      <c r="L17" s="158">
        <v>-0.49</v>
      </c>
    </row>
    <row r="18" spans="1:12" s="157" customFormat="1" ht="36.75" customHeight="1">
      <c r="A18" s="1015" t="s">
        <v>730</v>
      </c>
      <c r="B18" s="1015"/>
      <c r="C18" s="1015"/>
      <c r="D18" s="1015"/>
      <c r="E18" s="1015"/>
      <c r="F18" s="1015"/>
      <c r="G18" s="1015"/>
      <c r="H18" s="1016"/>
      <c r="I18" s="1016"/>
      <c r="J18" s="1016"/>
      <c r="K18" s="1016"/>
      <c r="L18" s="1016"/>
    </row>
    <row r="19" spans="1:12" s="157" customFormat="1" ht="24.75" customHeight="1">
      <c r="A19" s="300" t="s">
        <v>1031</v>
      </c>
      <c r="B19" s="251"/>
      <c r="C19" s="251"/>
      <c r="D19" s="251"/>
      <c r="E19" s="251"/>
      <c r="F19" s="251"/>
      <c r="G19" s="251"/>
      <c r="H19" s="251"/>
      <c r="I19" s="251"/>
      <c r="J19" s="251"/>
      <c r="K19" s="251"/>
      <c r="L19" s="251"/>
    </row>
    <row r="20" spans="1:12" s="157" customFormat="1" ht="13.5" customHeight="1">
      <c r="A20" s="965" t="s">
        <v>491</v>
      </c>
      <c r="B20" s="965"/>
      <c r="C20" s="965"/>
      <c r="D20" s="965"/>
      <c r="E20" s="965"/>
      <c r="F20" s="965"/>
      <c r="G20" s="965"/>
      <c r="H20" s="965"/>
      <c r="I20" s="965"/>
      <c r="J20" s="965"/>
      <c r="K20" s="965"/>
      <c r="L20" s="965"/>
    </row>
  </sheetData>
  <mergeCells count="6">
    <mergeCell ref="A20:L20"/>
    <mergeCell ref="A18:L18"/>
    <mergeCell ref="A2:A3"/>
    <mergeCell ref="B2:B3"/>
    <mergeCell ref="C2:G2"/>
    <mergeCell ref="H2:L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activeCell="E21" sqref="E21"/>
    </sheetView>
  </sheetViews>
  <sheetFormatPr defaultRowHeight="15"/>
  <cols>
    <col min="1" max="5" width="14.7109375" style="25" bestFit="1" customWidth="1"/>
    <col min="6" max="6" width="14.140625" style="25" bestFit="1" customWidth="1"/>
    <col min="7" max="9" width="14.7109375" style="25" bestFit="1" customWidth="1"/>
    <col min="10" max="10" width="9.85546875" style="25" bestFit="1" customWidth="1"/>
    <col min="11" max="11" width="19.5703125" style="25" bestFit="1" customWidth="1"/>
    <col min="12" max="12" width="4.7109375" style="25" bestFit="1" customWidth="1"/>
    <col min="13" max="16384" width="9.140625" style="25"/>
  </cols>
  <sheetData>
    <row r="1" spans="1:11" ht="16.5" customHeight="1">
      <c r="A1" s="856" t="s">
        <v>1055</v>
      </c>
      <c r="B1" s="856"/>
      <c r="C1" s="856"/>
      <c r="D1" s="856"/>
      <c r="E1" s="856"/>
      <c r="F1" s="856"/>
      <c r="G1" s="856"/>
      <c r="H1" s="856"/>
      <c r="I1" s="856"/>
      <c r="J1" s="856"/>
    </row>
    <row r="2" spans="1:11" s="43" customFormat="1" ht="18" customHeight="1">
      <c r="A2" s="865" t="s">
        <v>112</v>
      </c>
      <c r="B2" s="913" t="s">
        <v>469</v>
      </c>
      <c r="C2" s="919"/>
      <c r="D2" s="919"/>
      <c r="E2" s="919"/>
      <c r="F2" s="914"/>
      <c r="G2" s="913" t="s">
        <v>470</v>
      </c>
      <c r="H2" s="919"/>
      <c r="I2" s="919"/>
      <c r="J2" s="919"/>
      <c r="K2" s="914"/>
    </row>
    <row r="3" spans="1:11" s="43" customFormat="1" ht="69.75" customHeight="1">
      <c r="A3" s="867"/>
      <c r="B3" s="27" t="s">
        <v>492</v>
      </c>
      <c r="C3" s="27" t="s">
        <v>493</v>
      </c>
      <c r="D3" s="79" t="s">
        <v>494</v>
      </c>
      <c r="E3" s="79" t="s">
        <v>495</v>
      </c>
      <c r="F3" s="27" t="s">
        <v>732</v>
      </c>
      <c r="G3" s="27" t="s">
        <v>492</v>
      </c>
      <c r="H3" s="27" t="s">
        <v>493</v>
      </c>
      <c r="I3" s="79" t="s">
        <v>494</v>
      </c>
      <c r="J3" s="79" t="s">
        <v>495</v>
      </c>
      <c r="K3" s="27" t="s">
        <v>733</v>
      </c>
    </row>
    <row r="4" spans="1:11" s="43" customFormat="1" ht="30" customHeight="1">
      <c r="A4" s="32" t="s">
        <v>95</v>
      </c>
      <c r="B4" s="34">
        <v>34225</v>
      </c>
      <c r="C4" s="34">
        <v>276</v>
      </c>
      <c r="D4" s="34">
        <v>36044</v>
      </c>
      <c r="E4" s="49">
        <v>2433524.46</v>
      </c>
      <c r="F4" s="68">
        <v>24374524.011</v>
      </c>
      <c r="G4" s="34">
        <v>16464</v>
      </c>
      <c r="H4" s="34">
        <v>592</v>
      </c>
      <c r="I4" s="34">
        <v>20689</v>
      </c>
      <c r="J4" s="49">
        <v>474426.1</v>
      </c>
      <c r="K4" s="49">
        <v>2743935.7</v>
      </c>
    </row>
    <row r="5" spans="1:11" s="43" customFormat="1" ht="18" customHeight="1">
      <c r="A5" s="32" t="s">
        <v>96</v>
      </c>
      <c r="B5" s="34">
        <v>36306</v>
      </c>
      <c r="C5" s="34">
        <v>277</v>
      </c>
      <c r="D5" s="34">
        <v>36123</v>
      </c>
      <c r="E5" s="34">
        <v>2651630.31</v>
      </c>
      <c r="F5" s="34">
        <v>29445482.763</v>
      </c>
      <c r="G5" s="34">
        <v>17586</v>
      </c>
      <c r="H5" s="34">
        <v>592</v>
      </c>
      <c r="I5" s="34">
        <v>21434</v>
      </c>
      <c r="J5" s="34">
        <v>523668.82</v>
      </c>
      <c r="K5" s="34">
        <v>3590724.51</v>
      </c>
    </row>
    <row r="6" spans="1:11" s="43" customFormat="1" ht="18" customHeight="1">
      <c r="A6" s="28" t="s">
        <v>97</v>
      </c>
      <c r="B6" s="30">
        <v>34493</v>
      </c>
      <c r="C6" s="30">
        <v>278</v>
      </c>
      <c r="D6" s="30">
        <v>35961</v>
      </c>
      <c r="E6" s="46">
        <v>2521145.5699999998</v>
      </c>
      <c r="F6" s="69">
        <v>24691446.758000001</v>
      </c>
      <c r="G6" s="30">
        <v>16569</v>
      </c>
      <c r="H6" s="30">
        <v>590</v>
      </c>
      <c r="I6" s="30">
        <v>21106</v>
      </c>
      <c r="J6" s="46">
        <v>481911.42</v>
      </c>
      <c r="K6" s="46">
        <v>2799146.57</v>
      </c>
    </row>
    <row r="7" spans="1:11" s="43" customFormat="1" ht="18" customHeight="1">
      <c r="A7" s="28" t="s">
        <v>98</v>
      </c>
      <c r="B7" s="30">
        <v>34659</v>
      </c>
      <c r="C7" s="30">
        <v>277</v>
      </c>
      <c r="D7" s="30">
        <v>36123</v>
      </c>
      <c r="E7" s="46">
        <v>2537203.33</v>
      </c>
      <c r="F7" s="69">
        <v>26106952.114</v>
      </c>
      <c r="G7" s="30">
        <v>16669</v>
      </c>
      <c r="H7" s="30">
        <v>592</v>
      </c>
      <c r="I7" s="30">
        <v>21193</v>
      </c>
      <c r="J7" s="46">
        <v>484015</v>
      </c>
      <c r="K7" s="46">
        <v>3055154</v>
      </c>
    </row>
    <row r="8" spans="1:11" s="43" customFormat="1" ht="18" customHeight="1">
      <c r="A8" s="28" t="s">
        <v>99</v>
      </c>
      <c r="B8" s="30">
        <v>34888</v>
      </c>
      <c r="C8" s="30">
        <v>278</v>
      </c>
      <c r="D8" s="30">
        <v>36113</v>
      </c>
      <c r="E8" s="46">
        <v>2593947.65</v>
      </c>
      <c r="F8" s="69">
        <v>26741904.655999999</v>
      </c>
      <c r="G8" s="30">
        <v>16778</v>
      </c>
      <c r="H8" s="30">
        <v>588</v>
      </c>
      <c r="I8" s="30">
        <v>21205</v>
      </c>
      <c r="J8" s="46">
        <v>495622.42</v>
      </c>
      <c r="K8" s="46">
        <v>3186026.3</v>
      </c>
    </row>
    <row r="9" spans="1:11" s="43" customFormat="1" ht="18" customHeight="1">
      <c r="A9" s="28" t="s">
        <v>100</v>
      </c>
      <c r="B9" s="30">
        <v>35204</v>
      </c>
      <c r="C9" s="30">
        <v>278</v>
      </c>
      <c r="D9" s="30">
        <v>36117</v>
      </c>
      <c r="E9" s="46">
        <v>2628994.5</v>
      </c>
      <c r="F9" s="69">
        <v>27280775.467</v>
      </c>
      <c r="G9" s="30">
        <v>16905</v>
      </c>
      <c r="H9" s="30">
        <v>588</v>
      </c>
      <c r="I9" s="30">
        <v>21229</v>
      </c>
      <c r="J9" s="46">
        <v>502199.47</v>
      </c>
      <c r="K9" s="46">
        <v>3290852.47</v>
      </c>
    </row>
    <row r="10" spans="1:11" s="43" customFormat="1" ht="18" customHeight="1">
      <c r="A10" s="28" t="s">
        <v>101</v>
      </c>
      <c r="B10" s="30">
        <v>35549</v>
      </c>
      <c r="C10" s="30" t="s">
        <v>731</v>
      </c>
      <c r="D10" s="30">
        <v>36133</v>
      </c>
      <c r="E10" s="46">
        <v>2655111.12</v>
      </c>
      <c r="F10" s="69">
        <v>28738628.362852357</v>
      </c>
      <c r="G10" s="30">
        <v>17101</v>
      </c>
      <c r="H10" s="30">
        <v>586</v>
      </c>
      <c r="I10" s="30">
        <v>21326</v>
      </c>
      <c r="J10" s="46">
        <v>509270.93</v>
      </c>
      <c r="K10" s="46">
        <v>3354087.45</v>
      </c>
    </row>
    <row r="11" spans="1:11" s="43" customFormat="1" ht="18" customHeight="1">
      <c r="A11" s="219" t="s">
        <v>102</v>
      </c>
      <c r="B11" s="119">
        <v>35847</v>
      </c>
      <c r="C11" s="119">
        <v>276</v>
      </c>
      <c r="D11" s="119">
        <v>36096</v>
      </c>
      <c r="E11" s="120">
        <v>2687947.09</v>
      </c>
      <c r="F11" s="122">
        <v>29591816.394000001</v>
      </c>
      <c r="G11" s="119">
        <v>17304</v>
      </c>
      <c r="H11" s="119">
        <v>591</v>
      </c>
      <c r="I11" s="119">
        <v>21422</v>
      </c>
      <c r="J11" s="120">
        <v>512622.42</v>
      </c>
      <c r="K11" s="120">
        <v>3520921.57</v>
      </c>
    </row>
    <row r="12" spans="1:11" s="43" customFormat="1" ht="18" customHeight="1">
      <c r="A12" s="123" t="s">
        <v>927</v>
      </c>
      <c r="B12" s="62">
        <v>36081</v>
      </c>
      <c r="C12" s="62">
        <v>277</v>
      </c>
      <c r="D12" s="62">
        <v>36114</v>
      </c>
      <c r="E12" s="63">
        <v>2681380.08</v>
      </c>
      <c r="F12" s="125">
        <v>29481978.706999999</v>
      </c>
      <c r="G12" s="62">
        <v>17451</v>
      </c>
      <c r="H12" s="62">
        <v>591</v>
      </c>
      <c r="I12" s="62">
        <v>21431</v>
      </c>
      <c r="J12" s="63">
        <v>520248.61</v>
      </c>
      <c r="K12" s="63">
        <v>3630630.38</v>
      </c>
    </row>
    <row r="13" spans="1:11" s="43" customFormat="1" ht="18" customHeight="1">
      <c r="A13" s="123" t="s">
        <v>987</v>
      </c>
      <c r="B13" s="62">
        <v>36306</v>
      </c>
      <c r="C13" s="62">
        <v>277</v>
      </c>
      <c r="D13" s="62">
        <v>36123</v>
      </c>
      <c r="E13" s="63">
        <v>2651630.31</v>
      </c>
      <c r="F13" s="125">
        <v>29445482.763</v>
      </c>
      <c r="G13" s="62">
        <v>17586</v>
      </c>
      <c r="H13" s="62">
        <v>592</v>
      </c>
      <c r="I13" s="62">
        <v>21434</v>
      </c>
      <c r="J13" s="63">
        <v>523668.82</v>
      </c>
      <c r="K13" s="63">
        <v>3590724.51</v>
      </c>
    </row>
    <row r="14" spans="1:11" s="43" customFormat="1" ht="42" customHeight="1">
      <c r="A14" s="1016" t="s">
        <v>496</v>
      </c>
      <c r="B14" s="1018"/>
      <c r="C14" s="1018"/>
      <c r="D14" s="1018"/>
      <c r="E14" s="1018"/>
      <c r="F14" s="1018"/>
      <c r="G14" s="1018"/>
      <c r="H14" s="1018"/>
      <c r="I14" s="1018"/>
      <c r="J14" s="1018"/>
      <c r="K14" s="1018"/>
    </row>
    <row r="15" spans="1:11" s="43" customFormat="1" ht="18" customHeight="1">
      <c r="A15" s="960" t="s">
        <v>497</v>
      </c>
      <c r="B15" s="960"/>
      <c r="C15" s="960"/>
      <c r="D15" s="960"/>
      <c r="E15" s="960"/>
      <c r="F15" s="960"/>
      <c r="G15" s="960"/>
      <c r="H15" s="960"/>
    </row>
    <row r="16" spans="1:11" s="43" customFormat="1" ht="18" customHeight="1">
      <c r="A16" s="1019" t="s">
        <v>1031</v>
      </c>
      <c r="B16" s="1020"/>
      <c r="C16" s="1020"/>
      <c r="D16" s="250"/>
      <c r="E16" s="250"/>
      <c r="F16" s="250"/>
      <c r="G16" s="250"/>
      <c r="H16" s="250"/>
    </row>
    <row r="17" spans="1:8" s="43" customFormat="1" ht="18" customHeight="1">
      <c r="A17" s="863" t="s">
        <v>491</v>
      </c>
      <c r="B17" s="863"/>
      <c r="C17" s="863"/>
      <c r="D17" s="863"/>
      <c r="E17" s="863"/>
      <c r="F17" s="863"/>
      <c r="G17" s="863"/>
      <c r="H17" s="863"/>
    </row>
    <row r="18" spans="1:8" s="43" customFormat="1" ht="28.35" customHeight="1"/>
  </sheetData>
  <mergeCells count="8">
    <mergeCell ref="A17:H17"/>
    <mergeCell ref="A1:J1"/>
    <mergeCell ref="A2:A3"/>
    <mergeCell ref="B2:F2"/>
    <mergeCell ref="G2:K2"/>
    <mergeCell ref="A15:H15"/>
    <mergeCell ref="A14:K14"/>
    <mergeCell ref="A16:C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activeCell="C17" sqref="C17"/>
    </sheetView>
  </sheetViews>
  <sheetFormatPr defaultRowHeight="15"/>
  <cols>
    <col min="1" max="1" width="27.85546875" style="25" bestFit="1" customWidth="1"/>
    <col min="2" max="2" width="14.7109375" style="25" bestFit="1" customWidth="1"/>
    <col min="3" max="10" width="13.5703125" style="25" bestFit="1" customWidth="1"/>
    <col min="11" max="11" width="4.7109375" style="25" bestFit="1" customWidth="1"/>
    <col min="12" max="16384" width="9.140625" style="25"/>
  </cols>
  <sheetData>
    <row r="1" spans="1:10" ht="15.75" customHeight="1">
      <c r="A1" s="47" t="s">
        <v>1056</v>
      </c>
    </row>
    <row r="2" spans="1:10" s="43" customFormat="1" ht="18" customHeight="1">
      <c r="A2" s="865" t="s">
        <v>463</v>
      </c>
      <c r="B2" s="865" t="s">
        <v>468</v>
      </c>
      <c r="C2" s="913" t="s">
        <v>108</v>
      </c>
      <c r="D2" s="914"/>
      <c r="E2" s="913" t="s">
        <v>77</v>
      </c>
      <c r="F2" s="914"/>
      <c r="G2" s="913" t="s">
        <v>204</v>
      </c>
      <c r="H2" s="914"/>
      <c r="I2" s="913" t="s">
        <v>90</v>
      </c>
      <c r="J2" s="914"/>
    </row>
    <row r="3" spans="1:10" s="43" customFormat="1" ht="16.5" customHeight="1">
      <c r="A3" s="867"/>
      <c r="B3" s="867"/>
      <c r="C3" s="26" t="s">
        <v>105</v>
      </c>
      <c r="D3" s="26" t="s">
        <v>498</v>
      </c>
      <c r="E3" s="26" t="s">
        <v>105</v>
      </c>
      <c r="F3" s="26" t="s">
        <v>498</v>
      </c>
      <c r="G3" s="26" t="s">
        <v>105</v>
      </c>
      <c r="H3" s="26" t="s">
        <v>498</v>
      </c>
      <c r="I3" s="26" t="s">
        <v>105</v>
      </c>
      <c r="J3" s="26" t="s">
        <v>498</v>
      </c>
    </row>
    <row r="4" spans="1:10" s="43" customFormat="1" ht="18" customHeight="1">
      <c r="A4" s="1021" t="s">
        <v>469</v>
      </c>
      <c r="B4" s="1022"/>
      <c r="C4" s="1022"/>
      <c r="D4" s="1022"/>
      <c r="E4" s="1022"/>
      <c r="F4" s="1022"/>
      <c r="G4" s="1022"/>
      <c r="H4" s="1022"/>
      <c r="I4" s="1022"/>
      <c r="J4" s="1023"/>
    </row>
    <row r="5" spans="1:10" s="43" customFormat="1" ht="27" customHeight="1">
      <c r="A5" s="160" t="s">
        <v>499</v>
      </c>
      <c r="B5" s="83" t="s">
        <v>500</v>
      </c>
      <c r="C5" s="30">
        <v>892</v>
      </c>
      <c r="D5" s="30">
        <v>2524</v>
      </c>
      <c r="E5" s="30">
        <v>5787</v>
      </c>
      <c r="F5" s="30">
        <v>26847</v>
      </c>
      <c r="G5" s="30">
        <v>189</v>
      </c>
      <c r="H5" s="30">
        <v>5666</v>
      </c>
      <c r="I5" s="30">
        <v>6868</v>
      </c>
      <c r="J5" s="30">
        <v>35037</v>
      </c>
    </row>
    <row r="6" spans="1:10" s="43" customFormat="1" ht="15" customHeight="1">
      <c r="A6" s="160" t="s">
        <v>501</v>
      </c>
      <c r="B6" s="83" t="s">
        <v>500</v>
      </c>
      <c r="C6" s="30">
        <v>8990</v>
      </c>
      <c r="D6" s="30">
        <v>10068</v>
      </c>
      <c r="E6" s="30">
        <v>11830</v>
      </c>
      <c r="F6" s="30">
        <v>28646</v>
      </c>
      <c r="G6" s="30">
        <v>3858</v>
      </c>
      <c r="H6" s="30">
        <v>28976</v>
      </c>
      <c r="I6" s="30">
        <v>24678</v>
      </c>
      <c r="J6" s="30">
        <v>67690</v>
      </c>
    </row>
    <row r="7" spans="1:10" s="43" customFormat="1" ht="15" customHeight="1">
      <c r="A7" s="160" t="s">
        <v>502</v>
      </c>
      <c r="B7" s="83" t="s">
        <v>503</v>
      </c>
      <c r="C7" s="46">
        <v>112313.92898</v>
      </c>
      <c r="D7" s="46">
        <v>2346002.6452000001</v>
      </c>
      <c r="E7" s="46">
        <v>5898398.6285199998</v>
      </c>
      <c r="F7" s="69">
        <v>12696552.29125</v>
      </c>
      <c r="G7" s="46">
        <v>355459.15762673999</v>
      </c>
      <c r="H7" s="46">
        <v>5107517.6943536</v>
      </c>
      <c r="I7" s="46">
        <v>6366171.7151267398</v>
      </c>
      <c r="J7" s="69">
        <v>20150072.6308036</v>
      </c>
    </row>
    <row r="8" spans="1:10" s="43" customFormat="1" ht="15" customHeight="1">
      <c r="A8" s="160" t="s">
        <v>504</v>
      </c>
      <c r="B8" s="83" t="s">
        <v>505</v>
      </c>
      <c r="C8" s="46">
        <v>3163523.93261851</v>
      </c>
      <c r="D8" s="46">
        <v>737116.95189388795</v>
      </c>
      <c r="E8" s="69">
        <v>22395688.250141699</v>
      </c>
      <c r="F8" s="46">
        <v>1206524.51675458</v>
      </c>
      <c r="G8" s="46">
        <v>814442.71239911299</v>
      </c>
      <c r="H8" s="46">
        <v>1128186.3992753699</v>
      </c>
      <c r="I8" s="69">
        <v>26373654.8951593</v>
      </c>
      <c r="J8" s="46">
        <v>3071827.8679238399</v>
      </c>
    </row>
    <row r="9" spans="1:10" s="43" customFormat="1" ht="27" customHeight="1">
      <c r="A9" s="160" t="s">
        <v>506</v>
      </c>
      <c r="B9" s="83" t="s">
        <v>507</v>
      </c>
      <c r="C9" s="30">
        <v>883.66348000000005</v>
      </c>
      <c r="D9" s="30">
        <v>346.36191000000002</v>
      </c>
      <c r="E9" s="46">
        <v>137177.81988</v>
      </c>
      <c r="F9" s="30">
        <v>0</v>
      </c>
      <c r="G9" s="30">
        <v>2731.4014188699998</v>
      </c>
      <c r="H9" s="30">
        <v>413.26846</v>
      </c>
      <c r="I9" s="46">
        <v>140792.88477887001</v>
      </c>
      <c r="J9" s="30">
        <v>759.63036999999997</v>
      </c>
    </row>
    <row r="10" spans="1:10" s="43" customFormat="1" ht="15" customHeight="1">
      <c r="A10" s="160" t="s">
        <v>508</v>
      </c>
      <c r="B10" s="83" t="s">
        <v>509</v>
      </c>
      <c r="C10" s="46">
        <v>114832.632629</v>
      </c>
      <c r="D10" s="30">
        <v>3588.3515235</v>
      </c>
      <c r="E10" s="46">
        <v>452252.75517672399</v>
      </c>
      <c r="F10" s="30">
        <v>0</v>
      </c>
      <c r="G10" s="30">
        <v>4498.5406334219997</v>
      </c>
      <c r="H10" s="30">
        <v>439.45633451200001</v>
      </c>
      <c r="I10" s="46">
        <v>571583.92843914498</v>
      </c>
      <c r="J10" s="30">
        <v>4027.807858012</v>
      </c>
    </row>
    <row r="11" spans="1:10" s="43" customFormat="1" ht="18" customHeight="1">
      <c r="A11" s="1021" t="s">
        <v>470</v>
      </c>
      <c r="B11" s="1022"/>
      <c r="C11" s="1022"/>
      <c r="D11" s="1022"/>
      <c r="E11" s="1022"/>
      <c r="F11" s="1022"/>
      <c r="G11" s="1022"/>
      <c r="H11" s="1022"/>
      <c r="I11" s="1022"/>
      <c r="J11" s="1023"/>
    </row>
    <row r="12" spans="1:10" s="43" customFormat="1" ht="27" customHeight="1">
      <c r="A12" s="160" t="s">
        <v>510</v>
      </c>
      <c r="B12" s="83" t="s">
        <v>500</v>
      </c>
      <c r="C12" s="30">
        <v>641</v>
      </c>
      <c r="D12" s="30">
        <v>530</v>
      </c>
      <c r="E12" s="30">
        <v>5844</v>
      </c>
      <c r="F12" s="30">
        <v>10346</v>
      </c>
      <c r="G12" s="30">
        <v>2294</v>
      </c>
      <c r="H12" s="30">
        <v>819</v>
      </c>
      <c r="I12" s="30">
        <v>8779</v>
      </c>
      <c r="J12" s="30">
        <v>11695</v>
      </c>
    </row>
    <row r="13" spans="1:10" s="43" customFormat="1" ht="15" customHeight="1">
      <c r="A13" s="160" t="s">
        <v>511</v>
      </c>
      <c r="B13" s="83" t="s">
        <v>500</v>
      </c>
      <c r="C13" s="30">
        <v>7135</v>
      </c>
      <c r="D13" s="30">
        <v>4775</v>
      </c>
      <c r="E13" s="30">
        <v>5996</v>
      </c>
      <c r="F13" s="30">
        <v>10688</v>
      </c>
      <c r="G13" s="30">
        <v>20289</v>
      </c>
      <c r="H13" s="30">
        <v>2624</v>
      </c>
      <c r="I13" s="30">
        <v>33420</v>
      </c>
      <c r="J13" s="30">
        <v>18087</v>
      </c>
    </row>
    <row r="14" spans="1:10" s="43" customFormat="1" ht="15" customHeight="1">
      <c r="A14" s="160" t="s">
        <v>502</v>
      </c>
      <c r="B14" s="83" t="s">
        <v>512</v>
      </c>
      <c r="C14" s="30">
        <v>3552</v>
      </c>
      <c r="D14" s="30">
        <v>180506.77</v>
      </c>
      <c r="E14" s="46">
        <v>2643939.02</v>
      </c>
      <c r="F14" s="46">
        <v>1827678.77</v>
      </c>
      <c r="G14" s="46">
        <v>370682.13</v>
      </c>
      <c r="H14" s="46">
        <v>210329.56</v>
      </c>
      <c r="I14" s="46">
        <v>3018173.15</v>
      </c>
      <c r="J14" s="46">
        <v>2218515.1</v>
      </c>
    </row>
    <row r="15" spans="1:10" s="43" customFormat="1" ht="15" customHeight="1">
      <c r="A15" s="160" t="s">
        <v>504</v>
      </c>
      <c r="B15" s="83" t="s">
        <v>513</v>
      </c>
      <c r="C15" s="30">
        <v>67318.929999999993</v>
      </c>
      <c r="D15" s="30">
        <v>46669.98</v>
      </c>
      <c r="E15" s="46">
        <v>3136446.52</v>
      </c>
      <c r="F15" s="46">
        <v>131828.20000000001</v>
      </c>
      <c r="G15" s="46">
        <v>176642.23</v>
      </c>
      <c r="H15" s="30">
        <v>31818.66</v>
      </c>
      <c r="I15" s="46">
        <v>3380407.68</v>
      </c>
      <c r="J15" s="46">
        <v>210316.83</v>
      </c>
    </row>
    <row r="16" spans="1:10" s="43" customFormat="1" ht="27" customHeight="1">
      <c r="A16" s="160" t="s">
        <v>506</v>
      </c>
      <c r="B16" s="83" t="s">
        <v>512</v>
      </c>
      <c r="C16" s="30">
        <v>38.58</v>
      </c>
      <c r="D16" s="30">
        <v>0</v>
      </c>
      <c r="E16" s="46">
        <v>186288.8</v>
      </c>
      <c r="F16" s="30">
        <v>0</v>
      </c>
      <c r="G16" s="30">
        <v>26509.46</v>
      </c>
      <c r="H16" s="30">
        <v>0</v>
      </c>
      <c r="I16" s="46">
        <v>212836.84</v>
      </c>
      <c r="J16" s="30">
        <v>0</v>
      </c>
    </row>
    <row r="17" spans="1:10" s="43" customFormat="1" ht="15" customHeight="1">
      <c r="A17" s="160" t="s">
        <v>508</v>
      </c>
      <c r="B17" s="83" t="s">
        <v>513</v>
      </c>
      <c r="C17" s="30">
        <v>354.87</v>
      </c>
      <c r="D17" s="30">
        <v>0</v>
      </c>
      <c r="E17" s="46">
        <v>212534.41</v>
      </c>
      <c r="F17" s="30">
        <v>0</v>
      </c>
      <c r="G17" s="30">
        <v>15818.72</v>
      </c>
      <c r="H17" s="30">
        <v>0</v>
      </c>
      <c r="I17" s="46">
        <v>228708</v>
      </c>
      <c r="J17" s="30">
        <v>0</v>
      </c>
    </row>
    <row r="18" spans="1:10" s="43" customFormat="1" ht="14.25" customHeight="1">
      <c r="A18" s="965" t="s">
        <v>514</v>
      </c>
      <c r="B18" s="965"/>
      <c r="C18" s="965"/>
      <c r="D18" s="965"/>
      <c r="E18" s="965"/>
      <c r="F18" s="965"/>
      <c r="G18" s="965"/>
      <c r="H18" s="965"/>
      <c r="I18" s="965"/>
      <c r="J18" s="965"/>
    </row>
    <row r="19" spans="1:10" s="43" customFormat="1" ht="13.5" customHeight="1">
      <c r="A19" s="942" t="s">
        <v>491</v>
      </c>
      <c r="B19" s="942"/>
      <c r="C19" s="942"/>
      <c r="D19" s="942"/>
      <c r="E19" s="942"/>
      <c r="F19" s="942"/>
      <c r="G19" s="942"/>
      <c r="H19" s="942"/>
      <c r="I19" s="942"/>
      <c r="J19" s="942"/>
    </row>
    <row r="20" spans="1:10" s="43"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BreakPreview" zoomScale="115" zoomScaleNormal="115" zoomScaleSheetLayoutView="115" workbookViewId="0">
      <selection activeCell="J28" sqref="J28"/>
    </sheetView>
  </sheetViews>
  <sheetFormatPr defaultColWidth="9.140625" defaultRowHeight="12.75"/>
  <cols>
    <col min="1" max="1" width="9.140625" style="536" customWidth="1"/>
    <col min="2" max="2" width="18.42578125" style="536" customWidth="1"/>
    <col min="3" max="12" width="7.28515625" style="536" customWidth="1"/>
    <col min="13" max="16384" width="9.140625" style="536"/>
  </cols>
  <sheetData>
    <row r="1" spans="1:13" ht="15.75" thickBot="1">
      <c r="A1" s="535" t="s">
        <v>1057</v>
      </c>
      <c r="B1" s="535"/>
      <c r="C1" s="535"/>
      <c r="D1" s="535"/>
      <c r="E1" s="535"/>
      <c r="F1" s="535"/>
      <c r="G1" s="535"/>
      <c r="H1" s="535"/>
      <c r="I1" s="535"/>
      <c r="J1" s="535"/>
      <c r="K1" s="535"/>
    </row>
    <row r="2" spans="1:13" ht="15">
      <c r="A2" s="1029" t="s">
        <v>515</v>
      </c>
      <c r="B2" s="1031" t="s">
        <v>463</v>
      </c>
      <c r="C2" s="1033" t="s">
        <v>516</v>
      </c>
      <c r="D2" s="1034"/>
      <c r="E2" s="1034"/>
      <c r="F2" s="1034"/>
      <c r="G2" s="1034"/>
      <c r="H2" s="1035"/>
      <c r="I2" s="1024" t="s">
        <v>517</v>
      </c>
      <c r="J2" s="1024"/>
      <c r="K2" s="1024"/>
      <c r="L2" s="1025"/>
    </row>
    <row r="3" spans="1:13" ht="51.75" customHeight="1">
      <c r="A3" s="1030"/>
      <c r="B3" s="1032"/>
      <c r="C3" s="537" t="s">
        <v>518</v>
      </c>
      <c r="D3" s="537" t="s">
        <v>519</v>
      </c>
      <c r="E3" s="538" t="s">
        <v>520</v>
      </c>
      <c r="F3" s="538" t="s">
        <v>734</v>
      </c>
      <c r="G3" s="537" t="s">
        <v>522</v>
      </c>
      <c r="H3" s="537" t="s">
        <v>735</v>
      </c>
      <c r="I3" s="538" t="s">
        <v>518</v>
      </c>
      <c r="J3" s="537" t="s">
        <v>519</v>
      </c>
      <c r="K3" s="538" t="s">
        <v>520</v>
      </c>
      <c r="L3" s="539" t="s">
        <v>734</v>
      </c>
    </row>
    <row r="4" spans="1:13">
      <c r="A4" s="1026" t="s">
        <v>525</v>
      </c>
      <c r="B4" s="540" t="s">
        <v>526</v>
      </c>
      <c r="C4" s="541">
        <v>23</v>
      </c>
      <c r="D4" s="541">
        <v>1</v>
      </c>
      <c r="E4" s="541">
        <v>0</v>
      </c>
      <c r="F4" s="541">
        <v>0</v>
      </c>
      <c r="G4" s="541">
        <v>0</v>
      </c>
      <c r="H4" s="542">
        <v>3</v>
      </c>
      <c r="I4" s="542">
        <v>7</v>
      </c>
      <c r="J4" s="541">
        <v>0</v>
      </c>
      <c r="K4" s="541">
        <v>0</v>
      </c>
      <c r="L4" s="543">
        <v>0</v>
      </c>
      <c r="M4" s="544"/>
    </row>
    <row r="5" spans="1:13">
      <c r="A5" s="1026"/>
      <c r="B5" s="540" t="s">
        <v>736</v>
      </c>
      <c r="C5" s="541">
        <v>23</v>
      </c>
      <c r="D5" s="541">
        <v>1</v>
      </c>
      <c r="E5" s="541">
        <v>0</v>
      </c>
      <c r="F5" s="541">
        <v>0</v>
      </c>
      <c r="G5" s="541">
        <v>0</v>
      </c>
      <c r="H5" s="542">
        <v>3</v>
      </c>
      <c r="I5" s="542">
        <v>7</v>
      </c>
      <c r="J5" s="541">
        <v>0</v>
      </c>
      <c r="K5" s="541">
        <v>0</v>
      </c>
      <c r="L5" s="543">
        <v>0</v>
      </c>
      <c r="M5" s="544"/>
    </row>
    <row r="6" spans="1:13">
      <c r="A6" s="1026"/>
      <c r="B6" s="540" t="s">
        <v>528</v>
      </c>
      <c r="C6" s="541">
        <v>16</v>
      </c>
      <c r="D6" s="541">
        <v>1</v>
      </c>
      <c r="E6" s="541">
        <v>0</v>
      </c>
      <c r="F6" s="541">
        <v>0</v>
      </c>
      <c r="G6" s="541">
        <v>0</v>
      </c>
      <c r="H6" s="542">
        <v>1</v>
      </c>
      <c r="I6" s="542">
        <v>3</v>
      </c>
      <c r="J6" s="541">
        <v>0</v>
      </c>
      <c r="K6" s="541">
        <v>0</v>
      </c>
      <c r="L6" s="543">
        <v>0</v>
      </c>
      <c r="M6" s="544"/>
    </row>
    <row r="7" spans="1:13">
      <c r="A7" s="1026" t="s">
        <v>527</v>
      </c>
      <c r="B7" s="540" t="s">
        <v>526</v>
      </c>
      <c r="C7" s="545">
        <v>5</v>
      </c>
      <c r="D7" s="545">
        <v>5</v>
      </c>
      <c r="E7" s="545">
        <v>2</v>
      </c>
      <c r="F7" s="545">
        <v>2</v>
      </c>
      <c r="G7" s="545">
        <v>0</v>
      </c>
      <c r="H7" s="545">
        <v>3</v>
      </c>
      <c r="I7" s="545">
        <v>1</v>
      </c>
      <c r="J7" s="545">
        <v>3</v>
      </c>
      <c r="K7" s="545">
        <v>2</v>
      </c>
      <c r="L7" s="543">
        <v>1</v>
      </c>
    </row>
    <row r="8" spans="1:13">
      <c r="A8" s="1026"/>
      <c r="B8" s="540" t="s">
        <v>736</v>
      </c>
      <c r="C8" s="545">
        <v>5</v>
      </c>
      <c r="D8" s="545">
        <v>5</v>
      </c>
      <c r="E8" s="545">
        <v>2</v>
      </c>
      <c r="F8" s="545">
        <v>2</v>
      </c>
      <c r="G8" s="545">
        <v>0</v>
      </c>
      <c r="H8" s="545">
        <v>3</v>
      </c>
      <c r="I8" s="545">
        <v>0</v>
      </c>
      <c r="J8" s="545">
        <v>2</v>
      </c>
      <c r="K8" s="545">
        <v>2</v>
      </c>
      <c r="L8" s="543">
        <v>1</v>
      </c>
    </row>
    <row r="9" spans="1:13">
      <c r="A9" s="1026"/>
      <c r="B9" s="540" t="s">
        <v>528</v>
      </c>
      <c r="C9" s="545">
        <v>5</v>
      </c>
      <c r="D9" s="545">
        <v>5</v>
      </c>
      <c r="E9" s="545">
        <v>2</v>
      </c>
      <c r="F9" s="545">
        <v>2</v>
      </c>
      <c r="G9" s="545">
        <v>0</v>
      </c>
      <c r="H9" s="545">
        <v>3</v>
      </c>
      <c r="I9" s="545">
        <v>0</v>
      </c>
      <c r="J9" s="545">
        <v>2</v>
      </c>
      <c r="K9" s="545">
        <v>2</v>
      </c>
      <c r="L9" s="543">
        <v>1</v>
      </c>
    </row>
    <row r="10" spans="1:13" s="547" customFormat="1">
      <c r="A10" s="1026" t="s">
        <v>737</v>
      </c>
      <c r="B10" s="540" t="s">
        <v>526</v>
      </c>
      <c r="C10" s="545">
        <v>9</v>
      </c>
      <c r="D10" s="545">
        <v>1</v>
      </c>
      <c r="E10" s="545">
        <v>0</v>
      </c>
      <c r="F10" s="545">
        <v>0</v>
      </c>
      <c r="G10" s="541">
        <v>0</v>
      </c>
      <c r="H10" s="545">
        <v>0</v>
      </c>
      <c r="I10" s="545">
        <v>0</v>
      </c>
      <c r="J10" s="545">
        <v>0</v>
      </c>
      <c r="K10" s="545">
        <v>0</v>
      </c>
      <c r="L10" s="546">
        <v>0</v>
      </c>
    </row>
    <row r="11" spans="1:13" s="547" customFormat="1">
      <c r="A11" s="1026"/>
      <c r="B11" s="540" t="s">
        <v>736</v>
      </c>
      <c r="C11" s="545">
        <v>9</v>
      </c>
      <c r="D11" s="545">
        <v>1</v>
      </c>
      <c r="E11" s="545">
        <v>0</v>
      </c>
      <c r="F11" s="545">
        <v>0</v>
      </c>
      <c r="G11" s="541">
        <v>0</v>
      </c>
      <c r="H11" s="545">
        <v>0</v>
      </c>
      <c r="I11" s="545">
        <v>0</v>
      </c>
      <c r="J11" s="545">
        <v>0</v>
      </c>
      <c r="K11" s="545">
        <v>0</v>
      </c>
      <c r="L11" s="546">
        <v>0</v>
      </c>
    </row>
    <row r="12" spans="1:13" s="547" customFormat="1">
      <c r="A12" s="1026"/>
      <c r="B12" s="540" t="s">
        <v>528</v>
      </c>
      <c r="C12" s="545">
        <v>1</v>
      </c>
      <c r="D12" s="545">
        <v>1</v>
      </c>
      <c r="E12" s="545">
        <v>0</v>
      </c>
      <c r="F12" s="545">
        <v>0</v>
      </c>
      <c r="G12" s="545">
        <v>0</v>
      </c>
      <c r="H12" s="548">
        <v>0</v>
      </c>
      <c r="I12" s="545">
        <v>0</v>
      </c>
      <c r="J12" s="545">
        <v>0</v>
      </c>
      <c r="K12" s="545">
        <v>0</v>
      </c>
      <c r="L12" s="543">
        <v>0</v>
      </c>
    </row>
    <row r="13" spans="1:13" s="547" customFormat="1">
      <c r="A13" s="1026" t="s">
        <v>136</v>
      </c>
      <c r="B13" s="540" t="s">
        <v>526</v>
      </c>
      <c r="C13" s="545">
        <v>8</v>
      </c>
      <c r="D13" s="545">
        <v>4</v>
      </c>
      <c r="E13" s="545">
        <v>2</v>
      </c>
      <c r="F13" s="545">
        <v>2</v>
      </c>
      <c r="G13" s="545">
        <v>0</v>
      </c>
      <c r="H13" s="545">
        <v>8</v>
      </c>
      <c r="I13" s="545">
        <v>4</v>
      </c>
      <c r="J13" s="545">
        <v>2</v>
      </c>
      <c r="K13" s="545">
        <v>2</v>
      </c>
      <c r="L13" s="543">
        <v>0</v>
      </c>
    </row>
    <row r="14" spans="1:13" s="547" customFormat="1" ht="15" customHeight="1">
      <c r="A14" s="1026"/>
      <c r="B14" s="540" t="s">
        <v>736</v>
      </c>
      <c r="C14" s="545">
        <v>8</v>
      </c>
      <c r="D14" s="545">
        <v>4</v>
      </c>
      <c r="E14" s="545">
        <v>2</v>
      </c>
      <c r="F14" s="545">
        <v>2</v>
      </c>
      <c r="G14" s="545">
        <v>0</v>
      </c>
      <c r="H14" s="545">
        <v>0</v>
      </c>
      <c r="I14" s="545">
        <v>0</v>
      </c>
      <c r="J14" s="545">
        <v>2</v>
      </c>
      <c r="K14" s="545">
        <v>0</v>
      </c>
      <c r="L14" s="543">
        <v>0</v>
      </c>
    </row>
    <row r="15" spans="1:13" s="547" customFormat="1" ht="15.75" customHeight="1">
      <c r="A15" s="1026"/>
      <c r="B15" s="540" t="s">
        <v>528</v>
      </c>
      <c r="C15" s="545">
        <v>3</v>
      </c>
      <c r="D15" s="545">
        <v>1</v>
      </c>
      <c r="E15" s="545">
        <v>1</v>
      </c>
      <c r="F15" s="545">
        <v>0</v>
      </c>
      <c r="G15" s="545">
        <v>0</v>
      </c>
      <c r="H15" s="545">
        <v>0</v>
      </c>
      <c r="I15" s="545">
        <v>0</v>
      </c>
      <c r="J15" s="545">
        <v>1</v>
      </c>
      <c r="K15" s="545">
        <v>0</v>
      </c>
      <c r="L15" s="543">
        <v>0</v>
      </c>
    </row>
    <row r="16" spans="1:13" s="547" customFormat="1" ht="15.75" customHeight="1">
      <c r="A16" s="1026" t="s">
        <v>137</v>
      </c>
      <c r="B16" s="540" t="s">
        <v>526</v>
      </c>
      <c r="C16" s="545">
        <v>1</v>
      </c>
      <c r="D16" s="545">
        <v>1</v>
      </c>
      <c r="E16" s="545" t="s">
        <v>961</v>
      </c>
      <c r="F16" s="545">
        <v>1</v>
      </c>
      <c r="G16" s="545">
        <v>0</v>
      </c>
      <c r="H16" s="545">
        <v>0</v>
      </c>
      <c r="I16" s="545">
        <v>2</v>
      </c>
      <c r="J16" s="545">
        <v>1</v>
      </c>
      <c r="K16" s="545">
        <v>0</v>
      </c>
      <c r="L16" s="543">
        <v>0</v>
      </c>
    </row>
    <row r="17" spans="1:23" s="547" customFormat="1" ht="15.75" customHeight="1">
      <c r="A17" s="1026"/>
      <c r="B17" s="540" t="s">
        <v>736</v>
      </c>
      <c r="C17" s="545">
        <v>1</v>
      </c>
      <c r="D17" s="545">
        <v>1</v>
      </c>
      <c r="E17" s="545">
        <v>2</v>
      </c>
      <c r="F17" s="545">
        <v>1</v>
      </c>
      <c r="G17" s="545">
        <v>0</v>
      </c>
      <c r="H17" s="545">
        <v>0</v>
      </c>
      <c r="I17" s="545">
        <v>2</v>
      </c>
      <c r="J17" s="545">
        <v>1</v>
      </c>
      <c r="K17" s="545">
        <v>0</v>
      </c>
      <c r="L17" s="543">
        <v>0</v>
      </c>
    </row>
    <row r="18" spans="1:23" s="547" customFormat="1" ht="15.75" customHeight="1" thickBot="1">
      <c r="A18" s="1027"/>
      <c r="B18" s="549" t="s">
        <v>528</v>
      </c>
      <c r="C18" s="550">
        <v>0</v>
      </c>
      <c r="D18" s="550">
        <v>0</v>
      </c>
      <c r="E18" s="550">
        <v>1</v>
      </c>
      <c r="F18" s="550" t="s">
        <v>738</v>
      </c>
      <c r="G18" s="550">
        <v>0</v>
      </c>
      <c r="H18" s="550">
        <v>0</v>
      </c>
      <c r="I18" s="550">
        <v>1</v>
      </c>
      <c r="J18" s="550">
        <v>0</v>
      </c>
      <c r="K18" s="550">
        <v>0</v>
      </c>
      <c r="L18" s="551">
        <v>0</v>
      </c>
    </row>
    <row r="19" spans="1:23" ht="15.75" customHeight="1">
      <c r="A19" s="1028" t="s">
        <v>1030</v>
      </c>
      <c r="B19" s="1028"/>
      <c r="C19" s="1028"/>
      <c r="D19" s="1028"/>
      <c r="E19" s="552"/>
      <c r="F19" s="552"/>
      <c r="G19" s="552"/>
      <c r="H19" s="552"/>
      <c r="I19" s="552"/>
      <c r="J19" s="552"/>
      <c r="K19" s="552"/>
      <c r="L19" s="552"/>
    </row>
    <row r="20" spans="1:23" ht="15" customHeight="1">
      <c r="A20" s="553" t="s">
        <v>739</v>
      </c>
      <c r="B20" s="554"/>
      <c r="C20" s="554"/>
      <c r="D20" s="554"/>
      <c r="E20" s="555"/>
      <c r="F20" s="555"/>
      <c r="G20" s="555"/>
      <c r="H20" s="555"/>
      <c r="I20" s="555"/>
      <c r="J20" s="555"/>
      <c r="K20" s="555"/>
      <c r="N20" s="536" t="s">
        <v>740</v>
      </c>
    </row>
    <row r="21" spans="1:23" ht="15" customHeight="1">
      <c r="B21" s="555"/>
      <c r="C21" s="555"/>
      <c r="D21" s="555"/>
      <c r="E21" s="555"/>
      <c r="F21" s="555"/>
      <c r="G21" s="555"/>
      <c r="H21" s="555"/>
      <c r="I21" s="555"/>
      <c r="J21" s="555"/>
      <c r="K21" s="555"/>
      <c r="N21" s="544"/>
      <c r="O21" s="544"/>
      <c r="P21" s="544"/>
      <c r="Q21" s="544"/>
      <c r="R21" s="544"/>
      <c r="S21" s="544"/>
      <c r="T21" s="544"/>
      <c r="U21" s="544"/>
      <c r="V21" s="544"/>
      <c r="W21" s="544"/>
    </row>
    <row r="22" spans="1:23">
      <c r="N22" s="544"/>
      <c r="O22" s="544"/>
      <c r="P22" s="544"/>
      <c r="Q22" s="544"/>
      <c r="R22" s="544"/>
      <c r="S22" s="544"/>
      <c r="T22" s="544"/>
      <c r="U22" s="544"/>
      <c r="V22" s="544"/>
      <c r="W22" s="544"/>
    </row>
    <row r="23" spans="1:23">
      <c r="N23" s="544"/>
      <c r="O23" s="544"/>
      <c r="P23" s="544"/>
      <c r="Q23" s="544"/>
      <c r="R23" s="544"/>
      <c r="S23" s="544"/>
      <c r="T23" s="544"/>
      <c r="U23" s="544"/>
      <c r="V23" s="544"/>
      <c r="W23" s="544"/>
    </row>
    <row r="24" spans="1:23">
      <c r="N24" s="544"/>
      <c r="O24" s="544"/>
      <c r="P24" s="544"/>
      <c r="Q24" s="544"/>
      <c r="R24" s="544"/>
      <c r="S24" s="544"/>
      <c r="T24" s="544"/>
      <c r="U24" s="544"/>
      <c r="V24" s="544"/>
      <c r="W24" s="544"/>
    </row>
    <row r="25" spans="1:23">
      <c r="N25" s="544"/>
      <c r="O25" s="544"/>
      <c r="P25" s="544"/>
      <c r="Q25" s="544"/>
      <c r="R25" s="544"/>
      <c r="S25" s="544"/>
      <c r="T25" s="544"/>
      <c r="U25" s="544"/>
      <c r="V25" s="544"/>
      <c r="W25" s="544"/>
    </row>
    <row r="26" spans="1:23">
      <c r="N26" s="544"/>
      <c r="O26" s="544"/>
      <c r="P26" s="544"/>
      <c r="Q26" s="544"/>
      <c r="R26" s="544"/>
      <c r="S26" s="544"/>
      <c r="T26" s="544"/>
      <c r="U26" s="544"/>
      <c r="V26" s="544"/>
      <c r="W26" s="544"/>
    </row>
    <row r="27" spans="1:23">
      <c r="N27" s="544"/>
      <c r="O27" s="544"/>
      <c r="P27" s="544"/>
      <c r="Q27" s="544"/>
      <c r="R27" s="544"/>
      <c r="S27" s="544"/>
      <c r="T27" s="544"/>
      <c r="U27" s="544"/>
      <c r="V27" s="544"/>
      <c r="W27" s="544"/>
    </row>
    <row r="28" spans="1:23">
      <c r="N28" s="544"/>
      <c r="O28" s="544"/>
      <c r="P28" s="544"/>
      <c r="Q28" s="544"/>
      <c r="R28" s="544"/>
      <c r="S28" s="544"/>
      <c r="T28" s="544"/>
      <c r="U28" s="544"/>
      <c r="V28" s="544"/>
      <c r="W28" s="544"/>
    </row>
    <row r="29" spans="1:23">
      <c r="N29" s="544"/>
      <c r="O29" s="544"/>
      <c r="P29" s="544"/>
      <c r="Q29" s="544"/>
      <c r="R29" s="544"/>
      <c r="S29" s="544"/>
      <c r="T29" s="544"/>
      <c r="U29" s="544"/>
      <c r="V29" s="544"/>
      <c r="W29" s="544"/>
    </row>
    <row r="30" spans="1:23">
      <c r="E30" s="536" t="s">
        <v>740</v>
      </c>
      <c r="N30" s="544"/>
      <c r="O30" s="544"/>
      <c r="P30" s="544"/>
      <c r="Q30" s="544"/>
      <c r="R30" s="544"/>
      <c r="S30" s="544"/>
      <c r="T30" s="544"/>
      <c r="U30" s="544"/>
      <c r="V30" s="544"/>
      <c r="W30" s="544"/>
    </row>
    <row r="31" spans="1:23">
      <c r="N31" s="544"/>
      <c r="O31" s="544"/>
      <c r="P31" s="544"/>
      <c r="Q31" s="544"/>
      <c r="R31" s="544"/>
      <c r="S31" s="544"/>
      <c r="T31" s="544"/>
      <c r="U31" s="544"/>
      <c r="V31" s="544"/>
      <c r="W31" s="544"/>
    </row>
    <row r="32" spans="1:23">
      <c r="N32" s="544"/>
      <c r="O32" s="544"/>
      <c r="P32" s="544"/>
      <c r="Q32" s="544"/>
      <c r="R32" s="544"/>
      <c r="S32" s="544"/>
      <c r="T32" s="544"/>
      <c r="U32" s="544"/>
      <c r="V32" s="544"/>
      <c r="W32" s="544"/>
    </row>
    <row r="33" spans="14:23">
      <c r="N33" s="544"/>
      <c r="O33" s="544"/>
      <c r="P33" s="544"/>
      <c r="Q33" s="544"/>
      <c r="R33" s="544"/>
      <c r="S33" s="544"/>
      <c r="T33" s="544"/>
      <c r="U33" s="544"/>
      <c r="V33" s="544"/>
      <c r="W33" s="544"/>
    </row>
    <row r="34" spans="14:23">
      <c r="N34" s="544"/>
      <c r="O34" s="544"/>
      <c r="P34" s="544"/>
      <c r="Q34" s="544"/>
      <c r="R34" s="544"/>
      <c r="S34" s="544"/>
      <c r="T34" s="544"/>
      <c r="U34" s="544"/>
      <c r="V34" s="544"/>
      <c r="W34" s="544"/>
    </row>
    <row r="35" spans="14:23">
      <c r="N35" s="544"/>
      <c r="O35" s="544"/>
      <c r="P35" s="544"/>
      <c r="Q35" s="544"/>
      <c r="R35" s="544"/>
      <c r="S35" s="544"/>
      <c r="T35" s="544"/>
      <c r="U35" s="544"/>
      <c r="V35" s="544"/>
      <c r="W35" s="544"/>
    </row>
    <row r="36" spans="14:23">
      <c r="N36" s="544"/>
      <c r="O36" s="544"/>
      <c r="P36" s="544"/>
      <c r="Q36" s="544"/>
      <c r="R36" s="544"/>
      <c r="S36" s="544"/>
      <c r="T36" s="544"/>
      <c r="U36" s="544"/>
      <c r="V36" s="544"/>
      <c r="W36" s="544"/>
    </row>
  </sheetData>
  <mergeCells count="10">
    <mergeCell ref="A16:A18"/>
    <mergeCell ref="A19:D19"/>
    <mergeCell ref="A2:A3"/>
    <mergeCell ref="B2:B3"/>
    <mergeCell ref="C2:H2"/>
    <mergeCell ref="I2:L2"/>
    <mergeCell ref="A4:A6"/>
    <mergeCell ref="A7:A9"/>
    <mergeCell ref="A10:A12"/>
    <mergeCell ref="A13:A15"/>
  </mergeCells>
  <printOptions horizontalCentered="1"/>
  <pageMargins left="0.7" right="0.7" top="0.75" bottom="0.75" header="0.3" footer="0.3"/>
  <pageSetup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115" zoomScaleNormal="115" zoomScaleSheetLayoutView="115" workbookViewId="0">
      <selection activeCell="L14" sqref="L14"/>
    </sheetView>
  </sheetViews>
  <sheetFormatPr defaultColWidth="9.140625" defaultRowHeight="12.75"/>
  <cols>
    <col min="1" max="1" width="15.7109375" style="557" customWidth="1"/>
    <col min="2" max="2" width="9" style="557" customWidth="1"/>
    <col min="3" max="4" width="10" style="557" customWidth="1"/>
    <col min="5" max="5" width="10.7109375" style="557" customWidth="1"/>
    <col min="6" max="16384" width="9.140625" style="557"/>
  </cols>
  <sheetData>
    <row r="1" spans="1:9" s="556" customFormat="1" ht="15" customHeight="1">
      <c r="A1" s="1036" t="s">
        <v>1070</v>
      </c>
      <c r="B1" s="1036"/>
      <c r="C1" s="1036"/>
      <c r="D1" s="1036"/>
      <c r="E1" s="1036"/>
      <c r="F1" s="1036"/>
      <c r="G1" s="1036"/>
      <c r="H1" s="1036"/>
      <c r="I1" s="1036"/>
    </row>
    <row r="2" spans="1:9" ht="16.5" customHeight="1">
      <c r="A2" s="1037" t="s">
        <v>458</v>
      </c>
      <c r="B2" s="1038" t="s">
        <v>741</v>
      </c>
      <c r="C2" s="1038"/>
      <c r="D2" s="1038"/>
      <c r="E2" s="1038"/>
      <c r="F2" s="1038" t="s">
        <v>742</v>
      </c>
      <c r="G2" s="1038"/>
      <c r="H2" s="1038"/>
      <c r="I2" s="1038"/>
    </row>
    <row r="3" spans="1:9" ht="15.75" customHeight="1">
      <c r="A3" s="1037"/>
      <c r="B3" s="558" t="s">
        <v>457</v>
      </c>
      <c r="C3" s="559" t="s">
        <v>164</v>
      </c>
      <c r="D3" s="559" t="s">
        <v>165</v>
      </c>
      <c r="E3" s="559" t="s">
        <v>166</v>
      </c>
      <c r="F3" s="558" t="s">
        <v>457</v>
      </c>
      <c r="G3" s="559" t="s">
        <v>164</v>
      </c>
      <c r="H3" s="559" t="s">
        <v>165</v>
      </c>
      <c r="I3" s="559" t="s">
        <v>166</v>
      </c>
    </row>
    <row r="4" spans="1:9" s="562" customFormat="1" ht="17.25" customHeight="1">
      <c r="A4" s="560" t="s">
        <v>95</v>
      </c>
      <c r="B4" s="561">
        <v>8252.44</v>
      </c>
      <c r="C4" s="561">
        <v>11201.11</v>
      </c>
      <c r="D4" s="561">
        <v>7866.92</v>
      </c>
      <c r="E4" s="561">
        <v>10415.06</v>
      </c>
      <c r="F4" s="561">
        <v>3176.19</v>
      </c>
      <c r="G4" s="561">
        <v>4231.33</v>
      </c>
      <c r="H4" s="561">
        <v>3027.91</v>
      </c>
      <c r="I4" s="561">
        <v>4220.97</v>
      </c>
    </row>
    <row r="5" spans="1:9" s="562" customFormat="1" ht="17.25" customHeight="1">
      <c r="A5" s="560" t="s">
        <v>96</v>
      </c>
      <c r="B5" s="561">
        <v>10413.799999999999</v>
      </c>
      <c r="C5" s="561">
        <v>12441.54</v>
      </c>
      <c r="D5" s="561">
        <v>10399.57</v>
      </c>
      <c r="E5" s="561">
        <v>11522.16</v>
      </c>
      <c r="F5" s="561">
        <v>4223.54</v>
      </c>
      <c r="G5" s="561">
        <v>5658.1</v>
      </c>
      <c r="H5" s="561">
        <v>4223.54</v>
      </c>
      <c r="I5" s="561">
        <v>5337.5</v>
      </c>
    </row>
    <row r="6" spans="1:9">
      <c r="A6" s="563">
        <v>44316</v>
      </c>
      <c r="B6" s="564">
        <v>10413.799999999999</v>
      </c>
      <c r="C6" s="564">
        <v>11262.39</v>
      </c>
      <c r="D6" s="564">
        <v>10399.57</v>
      </c>
      <c r="E6" s="564">
        <v>11126.85</v>
      </c>
      <c r="F6" s="564">
        <v>4223.54</v>
      </c>
      <c r="G6" s="564">
        <v>5076.9799999999996</v>
      </c>
      <c r="H6" s="564">
        <v>4223.54</v>
      </c>
      <c r="I6" s="564">
        <v>4711.3100000000004</v>
      </c>
    </row>
    <row r="7" spans="1:9">
      <c r="A7" s="563">
        <v>44347</v>
      </c>
      <c r="B7" s="564">
        <v>11128.31</v>
      </c>
      <c r="C7" s="564">
        <v>11632.44</v>
      </c>
      <c r="D7" s="564">
        <v>11128.31</v>
      </c>
      <c r="E7" s="564">
        <v>11456.92</v>
      </c>
      <c r="F7" s="564">
        <v>4711.3100000000004</v>
      </c>
      <c r="G7" s="564">
        <v>5015.6499999999996</v>
      </c>
      <c r="H7" s="564">
        <v>4650.42</v>
      </c>
      <c r="I7" s="564">
        <v>4740.95</v>
      </c>
    </row>
    <row r="8" spans="1:9">
      <c r="A8" s="563">
        <v>44377</v>
      </c>
      <c r="B8" s="564">
        <v>11466.74</v>
      </c>
      <c r="C8" s="564">
        <v>11611.47</v>
      </c>
      <c r="D8" s="564">
        <v>11029.37</v>
      </c>
      <c r="E8" s="564">
        <v>11312.68</v>
      </c>
      <c r="F8" s="564">
        <v>4751.8999999999996</v>
      </c>
      <c r="G8" s="564">
        <v>4849.8999999999996</v>
      </c>
      <c r="H8" s="564">
        <v>4537.55</v>
      </c>
      <c r="I8" s="564">
        <v>4732.8500000000004</v>
      </c>
    </row>
    <row r="9" spans="1:9">
      <c r="A9" s="563">
        <v>44408</v>
      </c>
      <c r="B9" s="564">
        <v>11310.83</v>
      </c>
      <c r="C9" s="564">
        <v>11752.92</v>
      </c>
      <c r="D9" s="564">
        <v>11289.53</v>
      </c>
      <c r="E9" s="564">
        <v>11677.72</v>
      </c>
      <c r="F9" s="564">
        <v>4782.75</v>
      </c>
      <c r="G9" s="564">
        <v>5158.6499999999996</v>
      </c>
      <c r="H9" s="564">
        <v>4709.55</v>
      </c>
      <c r="I9" s="564">
        <v>5107.3500000000004</v>
      </c>
    </row>
    <row r="10" spans="1:9">
      <c r="A10" s="563">
        <v>44439</v>
      </c>
      <c r="B10" s="564">
        <v>11670.14</v>
      </c>
      <c r="C10" s="564">
        <v>11677.93</v>
      </c>
      <c r="D10" s="564">
        <v>11018.56</v>
      </c>
      <c r="E10" s="564">
        <v>11289.08</v>
      </c>
      <c r="F10" s="564">
        <v>5108.6000000000004</v>
      </c>
      <c r="G10" s="564">
        <v>5461.15</v>
      </c>
      <c r="H10" s="564">
        <v>4944</v>
      </c>
      <c r="I10" s="564">
        <v>5246.1</v>
      </c>
    </row>
    <row r="11" spans="1:9">
      <c r="A11" s="563">
        <v>44469</v>
      </c>
      <c r="B11" s="564">
        <v>11287.84</v>
      </c>
      <c r="C11" s="564">
        <v>11593.81</v>
      </c>
      <c r="D11" s="564">
        <v>11192.28</v>
      </c>
      <c r="E11" s="564">
        <v>11458.76</v>
      </c>
      <c r="F11" s="564">
        <v>5247.1</v>
      </c>
      <c r="G11" s="564">
        <v>5383.95</v>
      </c>
      <c r="H11" s="564">
        <v>5116.3</v>
      </c>
      <c r="I11" s="564">
        <v>5213.55</v>
      </c>
    </row>
    <row r="12" spans="1:9">
      <c r="A12" s="563">
        <v>44500</v>
      </c>
      <c r="B12" s="564">
        <v>11469.74</v>
      </c>
      <c r="C12" s="564">
        <v>12441.54</v>
      </c>
      <c r="D12" s="564">
        <v>11426.63</v>
      </c>
      <c r="E12" s="564">
        <v>12177.09</v>
      </c>
      <c r="F12" s="564">
        <v>5209.1499999999996</v>
      </c>
      <c r="G12" s="564">
        <v>5381.25</v>
      </c>
      <c r="H12" s="564">
        <v>5086.8</v>
      </c>
      <c r="I12" s="564">
        <v>5346.05</v>
      </c>
    </row>
    <row r="13" spans="1:9" s="566" customFormat="1">
      <c r="A13" s="563">
        <v>44530</v>
      </c>
      <c r="B13" s="565">
        <v>12179.46</v>
      </c>
      <c r="C13" s="565">
        <v>12250.13</v>
      </c>
      <c r="D13" s="565">
        <v>11508.32</v>
      </c>
      <c r="E13" s="565">
        <v>11522.16</v>
      </c>
      <c r="F13" s="565">
        <v>5349.6</v>
      </c>
      <c r="G13" s="565">
        <v>5658.1</v>
      </c>
      <c r="H13" s="565">
        <v>5205.75</v>
      </c>
      <c r="I13" s="565">
        <v>5337.5</v>
      </c>
    </row>
    <row r="14" spans="1:9" s="566" customFormat="1">
      <c r="A14" s="567"/>
      <c r="B14" s="568"/>
      <c r="C14" s="568"/>
      <c r="D14" s="568"/>
      <c r="E14" s="568"/>
      <c r="F14" s="568"/>
      <c r="G14" s="568"/>
      <c r="H14" s="568"/>
      <c r="I14" s="568"/>
    </row>
    <row r="15" spans="1:9" s="562" customFormat="1" ht="14.25" customHeight="1">
      <c r="A15" s="557" t="s">
        <v>1030</v>
      </c>
      <c r="D15" s="569"/>
      <c r="E15" s="570"/>
      <c r="F15" s="571"/>
      <c r="G15" s="571"/>
      <c r="H15" s="571"/>
      <c r="I15" s="571"/>
    </row>
    <row r="16" spans="1:9" s="562" customFormat="1">
      <c r="A16" s="572" t="s">
        <v>529</v>
      </c>
      <c r="B16" s="573"/>
      <c r="C16" s="573"/>
      <c r="D16" s="571"/>
      <c r="E16" s="571"/>
      <c r="F16" s="571"/>
      <c r="G16" s="571"/>
      <c r="H16" s="571" t="s">
        <v>740</v>
      </c>
      <c r="I16" s="571"/>
    </row>
    <row r="17" spans="1:9">
      <c r="A17" s="571"/>
      <c r="B17" s="574"/>
      <c r="C17" s="571"/>
      <c r="D17" s="571"/>
      <c r="E17" s="571"/>
      <c r="F17" s="571"/>
      <c r="G17" s="571"/>
      <c r="H17" s="571"/>
      <c r="I17" s="571"/>
    </row>
    <row r="20" spans="1:9">
      <c r="G20" s="557" t="s">
        <v>740</v>
      </c>
    </row>
  </sheetData>
  <mergeCells count="4">
    <mergeCell ref="A1:I1"/>
    <mergeCell ref="A2:A3"/>
    <mergeCell ref="B2:E2"/>
    <mergeCell ref="F2:I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view="pageBreakPreview" zoomScaleNormal="115" zoomScaleSheetLayoutView="100" workbookViewId="0">
      <selection activeCell="A16" sqref="A16:R16"/>
    </sheetView>
  </sheetViews>
  <sheetFormatPr defaultColWidth="9.140625" defaultRowHeight="12.75"/>
  <cols>
    <col min="1" max="1" width="9.140625" style="576" customWidth="1"/>
    <col min="2" max="2" width="7.140625" style="576" customWidth="1"/>
    <col min="3" max="3" width="8.140625" style="576" customWidth="1"/>
    <col min="4" max="5" width="10" style="576" customWidth="1"/>
    <col min="6" max="6" width="9.42578125" style="576" customWidth="1"/>
    <col min="7" max="7" width="11.140625" style="576" customWidth="1"/>
    <col min="8" max="8" width="10.7109375" style="576" customWidth="1"/>
    <col min="9" max="9" width="9.42578125" style="576" customWidth="1"/>
    <col min="10" max="10" width="12.42578125" style="576" customWidth="1"/>
    <col min="11" max="11" width="8.85546875" style="576" customWidth="1"/>
    <col min="12" max="12" width="11.140625" style="576" customWidth="1"/>
    <col min="13" max="13" width="11.42578125" style="576" customWidth="1"/>
    <col min="14" max="14" width="13" style="576" customWidth="1"/>
    <col min="15" max="15" width="10.42578125" style="599" customWidth="1"/>
    <col min="16" max="16" width="12.42578125" style="576" bestFit="1" customWidth="1"/>
    <col min="17" max="20" width="8.42578125" style="576" customWidth="1"/>
    <col min="21" max="21" width="11" style="576" customWidth="1"/>
    <col min="22" max="22" width="9.7109375" style="576" customWidth="1"/>
    <col min="23" max="23" width="9.140625" style="576"/>
    <col min="24" max="24" width="10.7109375" style="576" customWidth="1"/>
    <col min="25" max="25" width="9.140625" style="576"/>
    <col min="26" max="26" width="11.28515625" style="576" bestFit="1" customWidth="1"/>
    <col min="27" max="16384" width="9.140625" style="576"/>
  </cols>
  <sheetData>
    <row r="1" spans="1:27" s="577" customFormat="1" ht="15">
      <c r="A1" s="1039" t="s">
        <v>1071</v>
      </c>
      <c r="B1" s="1039"/>
      <c r="C1" s="1039"/>
      <c r="D1" s="1039"/>
      <c r="E1" s="1039"/>
      <c r="F1" s="1039"/>
      <c r="G1" s="1039"/>
      <c r="H1" s="1039"/>
      <c r="I1" s="1039"/>
      <c r="J1" s="1039"/>
      <c r="K1" s="1039"/>
      <c r="L1" s="1039"/>
      <c r="M1" s="1039"/>
      <c r="N1" s="1039"/>
      <c r="O1" s="1039"/>
      <c r="P1" s="1039"/>
      <c r="Q1" s="1039"/>
      <c r="R1" s="575"/>
      <c r="S1" s="575"/>
      <c r="T1" s="575"/>
      <c r="U1" s="576"/>
    </row>
    <row r="2" spans="1:27" s="577" customFormat="1" ht="15.75">
      <c r="A2" s="1040" t="s">
        <v>516</v>
      </c>
      <c r="B2" s="1041"/>
      <c r="C2" s="1041"/>
      <c r="D2" s="1041"/>
      <c r="E2" s="1041"/>
      <c r="F2" s="1041"/>
      <c r="G2" s="1041"/>
      <c r="H2" s="1041"/>
      <c r="I2" s="1041"/>
      <c r="J2" s="1041"/>
      <c r="K2" s="1041"/>
      <c r="L2" s="1041"/>
      <c r="M2" s="1041"/>
      <c r="N2" s="1041"/>
      <c r="O2" s="1041"/>
      <c r="P2" s="1041"/>
      <c r="Q2" s="1041"/>
      <c r="R2" s="1041"/>
      <c r="S2" s="1041"/>
      <c r="T2" s="1041"/>
      <c r="U2" s="1041"/>
      <c r="V2" s="1041"/>
      <c r="W2" s="1041"/>
      <c r="X2" s="1042"/>
    </row>
    <row r="3" spans="1:27" s="578" customFormat="1" ht="27.75" customHeight="1">
      <c r="A3" s="1043" t="s">
        <v>458</v>
      </c>
      <c r="B3" s="1043" t="s">
        <v>534</v>
      </c>
      <c r="C3" s="1045" t="s">
        <v>518</v>
      </c>
      <c r="D3" s="1046"/>
      <c r="E3" s="1047"/>
      <c r="F3" s="1048" t="s">
        <v>523</v>
      </c>
      <c r="G3" s="1048"/>
      <c r="H3" s="1048"/>
      <c r="I3" s="1048" t="s">
        <v>530</v>
      </c>
      <c r="J3" s="1048"/>
      <c r="K3" s="1048"/>
      <c r="L3" s="1048" t="s">
        <v>521</v>
      </c>
      <c r="M3" s="1048"/>
      <c r="N3" s="1048"/>
      <c r="O3" s="1048" t="s">
        <v>1058</v>
      </c>
      <c r="P3" s="1048"/>
      <c r="Q3" s="1048"/>
      <c r="R3" s="1048" t="s">
        <v>974</v>
      </c>
      <c r="S3" s="1048"/>
      <c r="T3" s="1048"/>
      <c r="U3" s="1048" t="s">
        <v>554</v>
      </c>
      <c r="V3" s="1048"/>
      <c r="W3" s="1048"/>
      <c r="X3" s="1056" t="s">
        <v>743</v>
      </c>
      <c r="Y3" s="1057"/>
      <c r="Z3" s="1048" t="s">
        <v>537</v>
      </c>
      <c r="AA3" s="1048"/>
    </row>
    <row r="4" spans="1:27" s="578" customFormat="1" ht="38.25" customHeight="1">
      <c r="A4" s="1044"/>
      <c r="B4" s="1044"/>
      <c r="C4" s="579" t="s">
        <v>531</v>
      </c>
      <c r="D4" s="579" t="s">
        <v>535</v>
      </c>
      <c r="E4" s="580" t="s">
        <v>1059</v>
      </c>
      <c r="F4" s="579" t="s">
        <v>531</v>
      </c>
      <c r="G4" s="579" t="s">
        <v>535</v>
      </c>
      <c r="H4" s="579" t="s">
        <v>1059</v>
      </c>
      <c r="I4" s="579" t="s">
        <v>531</v>
      </c>
      <c r="J4" s="579" t="s">
        <v>535</v>
      </c>
      <c r="K4" s="579" t="s">
        <v>1059</v>
      </c>
      <c r="L4" s="579" t="s">
        <v>962</v>
      </c>
      <c r="M4" s="579" t="s">
        <v>535</v>
      </c>
      <c r="N4" s="579" t="s">
        <v>1059</v>
      </c>
      <c r="O4" s="579" t="s">
        <v>963</v>
      </c>
      <c r="P4" s="579" t="s">
        <v>535</v>
      </c>
      <c r="Q4" s="579" t="s">
        <v>1059</v>
      </c>
      <c r="R4" s="579" t="s">
        <v>963</v>
      </c>
      <c r="S4" s="579" t="s">
        <v>535</v>
      </c>
      <c r="T4" s="579" t="s">
        <v>1059</v>
      </c>
      <c r="U4" s="579" t="s">
        <v>963</v>
      </c>
      <c r="V4" s="579" t="s">
        <v>535</v>
      </c>
      <c r="W4" s="579" t="s">
        <v>1059</v>
      </c>
      <c r="X4" s="579" t="s">
        <v>535</v>
      </c>
      <c r="Y4" s="579" t="s">
        <v>1059</v>
      </c>
      <c r="Z4" s="579" t="s">
        <v>536</v>
      </c>
      <c r="AA4" s="498" t="s">
        <v>1048</v>
      </c>
    </row>
    <row r="5" spans="1:27" s="555" customFormat="1">
      <c r="A5" s="581" t="s">
        <v>95</v>
      </c>
      <c r="B5" s="161">
        <v>255</v>
      </c>
      <c r="C5" s="161">
        <v>11359.998589999999</v>
      </c>
      <c r="D5" s="161">
        <v>1333632</v>
      </c>
      <c r="E5" s="161">
        <v>100919.82122300002</v>
      </c>
      <c r="F5" s="161">
        <v>397.55755047199995</v>
      </c>
      <c r="G5" s="161">
        <v>114667076</v>
      </c>
      <c r="H5" s="161">
        <v>4484298.1372878011</v>
      </c>
      <c r="I5" s="161">
        <v>37529.478999999992</v>
      </c>
      <c r="J5" s="161">
        <v>13540301</v>
      </c>
      <c r="K5" s="161">
        <v>1566342.0685924999</v>
      </c>
      <c r="L5" s="161">
        <v>334594.86160469503</v>
      </c>
      <c r="M5" s="161">
        <v>73822854</v>
      </c>
      <c r="N5" s="161">
        <v>1824983.2705999999</v>
      </c>
      <c r="O5" s="161">
        <v>531.47699999999998</v>
      </c>
      <c r="P5" s="161">
        <v>531477</v>
      </c>
      <c r="Q5" s="161">
        <v>40785.800889999999</v>
      </c>
      <c r="R5" s="161">
        <v>0</v>
      </c>
      <c r="S5" s="161">
        <v>0</v>
      </c>
      <c r="T5" s="161">
        <v>0</v>
      </c>
      <c r="U5" s="161">
        <v>112.28899999999999</v>
      </c>
      <c r="V5" s="161">
        <v>112289</v>
      </c>
      <c r="W5" s="161">
        <v>7677.0457999999999</v>
      </c>
      <c r="X5" s="161">
        <v>204007629</v>
      </c>
      <c r="Y5" s="161">
        <v>8025006.1443932988</v>
      </c>
      <c r="Z5" s="161">
        <v>267731</v>
      </c>
      <c r="AA5" s="161">
        <v>13088.3533905</v>
      </c>
    </row>
    <row r="6" spans="1:27" s="555" customFormat="1">
      <c r="A6" s="581" t="s">
        <v>96</v>
      </c>
      <c r="B6" s="161">
        <v>172</v>
      </c>
      <c r="C6" s="161">
        <v>7122.9853400000011</v>
      </c>
      <c r="D6" s="161">
        <v>924604</v>
      </c>
      <c r="E6" s="161">
        <v>86232.938036999985</v>
      </c>
      <c r="F6" s="161">
        <v>151.27892320400002</v>
      </c>
      <c r="G6" s="161">
        <v>55780299</v>
      </c>
      <c r="H6" s="161">
        <v>1832933.1130319</v>
      </c>
      <c r="I6" s="161">
        <v>21252.895499999999</v>
      </c>
      <c r="J6" s="161">
        <v>6622594</v>
      </c>
      <c r="K6" s="161">
        <v>1072371.7753874999</v>
      </c>
      <c r="L6" s="161">
        <v>170444.72279887</v>
      </c>
      <c r="M6" s="161">
        <v>37782960</v>
      </c>
      <c r="N6" s="161">
        <v>1588295.4284525001</v>
      </c>
      <c r="O6" s="161">
        <v>419.58299999999997</v>
      </c>
      <c r="P6" s="161">
        <v>419583</v>
      </c>
      <c r="Q6" s="161">
        <v>30491.975000000006</v>
      </c>
      <c r="R6" s="161">
        <v>28.026000000000003</v>
      </c>
      <c r="S6" s="161">
        <v>28026</v>
      </c>
      <c r="T6" s="161">
        <v>2183.2563250000003</v>
      </c>
      <c r="U6" s="161">
        <v>330.91300000000001</v>
      </c>
      <c r="V6" s="161">
        <v>330913</v>
      </c>
      <c r="W6" s="161">
        <v>26207.569199999998</v>
      </c>
      <c r="X6" s="161">
        <v>101888979</v>
      </c>
      <c r="Y6" s="161">
        <v>4638716.0554339001</v>
      </c>
      <c r="Z6" s="161">
        <v>292926</v>
      </c>
      <c r="AA6" s="161">
        <v>13935.2083838</v>
      </c>
    </row>
    <row r="7" spans="1:27" s="555" customFormat="1">
      <c r="A7" s="582" t="s">
        <v>744</v>
      </c>
      <c r="B7" s="162">
        <v>21</v>
      </c>
      <c r="C7" s="162">
        <v>1100.59187</v>
      </c>
      <c r="D7" s="162">
        <v>138382</v>
      </c>
      <c r="E7" s="583">
        <v>12916.562410199997</v>
      </c>
      <c r="F7" s="162">
        <v>18.778200532999993</v>
      </c>
      <c r="G7" s="162">
        <v>7480756</v>
      </c>
      <c r="H7" s="162">
        <v>228710.35005439995</v>
      </c>
      <c r="I7" s="162">
        <v>2428.721</v>
      </c>
      <c r="J7" s="162">
        <v>737889</v>
      </c>
      <c r="K7" s="162">
        <v>110892.90630999998</v>
      </c>
      <c r="L7" s="162">
        <v>29276.521570484998</v>
      </c>
      <c r="M7" s="162">
        <v>5447525</v>
      </c>
      <c r="N7" s="162">
        <v>180214.38078499996</v>
      </c>
      <c r="O7" s="162">
        <v>50.112000000000002</v>
      </c>
      <c r="P7" s="162">
        <v>50112</v>
      </c>
      <c r="Q7" s="162">
        <v>3680.4404350000004</v>
      </c>
      <c r="R7" s="162"/>
      <c r="S7" s="162"/>
      <c r="T7" s="162"/>
      <c r="U7" s="162">
        <v>24.195</v>
      </c>
      <c r="V7" s="162">
        <v>24195</v>
      </c>
      <c r="W7" s="162">
        <v>1775.1753149999997</v>
      </c>
      <c r="X7" s="162">
        <v>13878859</v>
      </c>
      <c r="Y7" s="162">
        <v>538189.81530959986</v>
      </c>
      <c r="Z7" s="162">
        <v>242808</v>
      </c>
      <c r="AA7" s="162">
        <v>13908.639512100001</v>
      </c>
    </row>
    <row r="8" spans="1:27" s="584" customFormat="1">
      <c r="A8" s="582">
        <v>44317</v>
      </c>
      <c r="B8" s="162">
        <v>21</v>
      </c>
      <c r="C8" s="162">
        <v>904.20516999999995</v>
      </c>
      <c r="D8" s="162">
        <v>114997</v>
      </c>
      <c r="E8" s="583">
        <v>11052.727486600001</v>
      </c>
      <c r="F8" s="162">
        <v>24.195085967000001</v>
      </c>
      <c r="G8" s="162">
        <v>8716896</v>
      </c>
      <c r="H8" s="162">
        <v>292305.43664400006</v>
      </c>
      <c r="I8" s="162">
        <v>3662.4625000000001</v>
      </c>
      <c r="J8" s="162">
        <v>1131625</v>
      </c>
      <c r="K8" s="162">
        <v>180377.01124750002</v>
      </c>
      <c r="L8" s="162">
        <v>24427.503764839999</v>
      </c>
      <c r="M8" s="162">
        <v>5110395</v>
      </c>
      <c r="N8" s="162">
        <v>176168.10265500002</v>
      </c>
      <c r="O8" s="162">
        <v>61.958000000000006</v>
      </c>
      <c r="P8" s="162">
        <v>61958</v>
      </c>
      <c r="Q8" s="162">
        <v>4668.30278</v>
      </c>
      <c r="R8" s="162"/>
      <c r="S8" s="162"/>
      <c r="T8" s="162"/>
      <c r="U8" s="162">
        <v>47.176999999999992</v>
      </c>
      <c r="V8" s="162">
        <v>47177</v>
      </c>
      <c r="W8" s="162">
        <v>3594.0679650000002</v>
      </c>
      <c r="X8" s="162">
        <v>15183048</v>
      </c>
      <c r="Y8" s="162">
        <v>668165.64877810015</v>
      </c>
      <c r="Z8" s="162">
        <v>244722</v>
      </c>
      <c r="AA8" s="162">
        <v>15163.7422699</v>
      </c>
    </row>
    <row r="9" spans="1:27" s="584" customFormat="1">
      <c r="A9" s="582">
        <v>44348</v>
      </c>
      <c r="B9" s="162">
        <v>22</v>
      </c>
      <c r="C9" s="162">
        <v>1291.8080200000002</v>
      </c>
      <c r="D9" s="162">
        <v>158311</v>
      </c>
      <c r="E9" s="583">
        <v>14355.171816799999</v>
      </c>
      <c r="F9" s="162">
        <v>20.791314914000019</v>
      </c>
      <c r="G9" s="162">
        <v>7490116</v>
      </c>
      <c r="H9" s="162">
        <v>249026.60540690005</v>
      </c>
      <c r="I9" s="162">
        <v>3232.1525000000001</v>
      </c>
      <c r="J9" s="162">
        <v>981923</v>
      </c>
      <c r="K9" s="162">
        <v>151414.31328249999</v>
      </c>
      <c r="L9" s="162">
        <v>17656.466831734997</v>
      </c>
      <c r="M9" s="162">
        <v>4526825</v>
      </c>
      <c r="N9" s="162">
        <v>165891.75312750007</v>
      </c>
      <c r="O9" s="162">
        <v>55.285999999999994</v>
      </c>
      <c r="P9" s="162">
        <v>55286</v>
      </c>
      <c r="Q9" s="162">
        <v>4119.3832499999999</v>
      </c>
      <c r="R9" s="162"/>
      <c r="S9" s="162"/>
      <c r="T9" s="162"/>
      <c r="U9" s="162">
        <v>37.35</v>
      </c>
      <c r="V9" s="162">
        <v>37350</v>
      </c>
      <c r="W9" s="162">
        <v>2792.2516000000001</v>
      </c>
      <c r="X9" s="162">
        <v>13249811</v>
      </c>
      <c r="Y9" s="162">
        <v>587599.47848370008</v>
      </c>
      <c r="Z9" s="162">
        <v>273550</v>
      </c>
      <c r="AA9" s="162">
        <v>15591.0463251</v>
      </c>
    </row>
    <row r="10" spans="1:27" s="584" customFormat="1">
      <c r="A10" s="582">
        <v>44408</v>
      </c>
      <c r="B10" s="162">
        <v>22</v>
      </c>
      <c r="C10" s="162">
        <v>969.8757700000001</v>
      </c>
      <c r="D10" s="162">
        <v>126241</v>
      </c>
      <c r="E10" s="583">
        <v>11349.876245600002</v>
      </c>
      <c r="F10" s="162">
        <v>15.466151345000002</v>
      </c>
      <c r="G10" s="162">
        <v>5825641</v>
      </c>
      <c r="H10" s="162">
        <v>214072.70104440005</v>
      </c>
      <c r="I10" s="162">
        <v>2620.0045000000009</v>
      </c>
      <c r="J10" s="162">
        <v>837953</v>
      </c>
      <c r="K10" s="162">
        <v>137315.54521249997</v>
      </c>
      <c r="L10" s="162">
        <v>21111.787482109998</v>
      </c>
      <c r="M10" s="162">
        <v>5418321</v>
      </c>
      <c r="N10" s="162">
        <v>220289.79004999995</v>
      </c>
      <c r="O10" s="162">
        <v>46.861999999999995</v>
      </c>
      <c r="P10" s="162">
        <v>46862</v>
      </c>
      <c r="Q10" s="162">
        <v>3435.3813450000007</v>
      </c>
      <c r="R10" s="162"/>
      <c r="S10" s="162"/>
      <c r="T10" s="162"/>
      <c r="U10" s="162">
        <v>42.18</v>
      </c>
      <c r="V10" s="162">
        <v>42180</v>
      </c>
      <c r="W10" s="162">
        <v>3253.2141199999996</v>
      </c>
      <c r="X10" s="162">
        <v>12297198</v>
      </c>
      <c r="Y10" s="162">
        <v>589716.50801749993</v>
      </c>
      <c r="Z10" s="162">
        <v>266476</v>
      </c>
      <c r="AA10" s="162">
        <v>14997.9139966</v>
      </c>
    </row>
    <row r="11" spans="1:27" s="584" customFormat="1">
      <c r="A11" s="582">
        <v>44439</v>
      </c>
      <c r="B11" s="162">
        <v>22</v>
      </c>
      <c r="C11" s="162">
        <v>694.87221</v>
      </c>
      <c r="D11" s="162">
        <v>88682</v>
      </c>
      <c r="E11" s="583">
        <v>8532.1421754000003</v>
      </c>
      <c r="F11" s="162">
        <v>17.240105197000002</v>
      </c>
      <c r="G11" s="162">
        <v>6168394</v>
      </c>
      <c r="H11" s="162">
        <v>201307.14354409993</v>
      </c>
      <c r="I11" s="162">
        <v>2159.991</v>
      </c>
      <c r="J11" s="162">
        <v>702501</v>
      </c>
      <c r="K11" s="162">
        <v>116448.6428725</v>
      </c>
      <c r="L11" s="162">
        <v>19788.376821720001</v>
      </c>
      <c r="M11" s="162">
        <v>5129273</v>
      </c>
      <c r="N11" s="162">
        <v>211121.44738</v>
      </c>
      <c r="O11" s="162">
        <v>45.36</v>
      </c>
      <c r="P11" s="162">
        <v>45360</v>
      </c>
      <c r="Q11" s="162">
        <v>3222.6046150000002</v>
      </c>
      <c r="R11" s="162"/>
      <c r="S11" s="162"/>
      <c r="T11" s="162"/>
      <c r="U11" s="162">
        <v>37.941000000000003</v>
      </c>
      <c r="V11" s="162">
        <v>37941</v>
      </c>
      <c r="W11" s="162">
        <v>2967.086905000001</v>
      </c>
      <c r="X11" s="162">
        <v>12172151</v>
      </c>
      <c r="Y11" s="162">
        <v>543599.06749199994</v>
      </c>
      <c r="Z11" s="162">
        <v>279648</v>
      </c>
      <c r="AA11" s="162">
        <v>15226.364284900001</v>
      </c>
    </row>
    <row r="12" spans="1:27" s="584" customFormat="1">
      <c r="A12" s="582">
        <v>44469</v>
      </c>
      <c r="B12" s="162">
        <v>22</v>
      </c>
      <c r="C12" s="162">
        <v>585.47140000000002</v>
      </c>
      <c r="D12" s="162">
        <v>74371</v>
      </c>
      <c r="E12" s="583">
        <v>7052.3174545999973</v>
      </c>
      <c r="F12" s="162">
        <v>17.04204887900001</v>
      </c>
      <c r="G12" s="162">
        <v>6357418</v>
      </c>
      <c r="H12" s="162">
        <v>207356.87578080004</v>
      </c>
      <c r="I12" s="162">
        <v>2295.2809999999999</v>
      </c>
      <c r="J12" s="162">
        <v>727190</v>
      </c>
      <c r="K12" s="162">
        <v>120436.28244250003</v>
      </c>
      <c r="L12" s="162">
        <v>16103.315376744999</v>
      </c>
      <c r="M12" s="162">
        <v>4630697</v>
      </c>
      <c r="N12" s="162">
        <v>227331.35420750009</v>
      </c>
      <c r="O12" s="162">
        <v>50.233999999999988</v>
      </c>
      <c r="P12" s="162">
        <v>50234</v>
      </c>
      <c r="Q12" s="162">
        <v>3498.5446100000004</v>
      </c>
      <c r="R12" s="162"/>
      <c r="S12" s="162"/>
      <c r="T12" s="162"/>
      <c r="U12" s="162">
        <v>44.722999999999999</v>
      </c>
      <c r="V12" s="162">
        <v>44723</v>
      </c>
      <c r="W12" s="162">
        <v>3584.1717699999995</v>
      </c>
      <c r="X12" s="162">
        <v>11884633</v>
      </c>
      <c r="Y12" s="162">
        <v>569259.54626540013</v>
      </c>
      <c r="Z12" s="162">
        <v>355051</v>
      </c>
      <c r="AA12" s="162">
        <v>15995.966302299999</v>
      </c>
    </row>
    <row r="13" spans="1:27" s="584" customFormat="1">
      <c r="A13" s="582">
        <v>44500</v>
      </c>
      <c r="B13" s="162">
        <v>21</v>
      </c>
      <c r="C13" s="162">
        <v>892.53526000000033</v>
      </c>
      <c r="D13" s="162">
        <v>120892</v>
      </c>
      <c r="E13" s="583">
        <v>11519.986260800002</v>
      </c>
      <c r="F13" s="162">
        <v>18.784257266000012</v>
      </c>
      <c r="G13" s="162">
        <v>6877741</v>
      </c>
      <c r="H13" s="162">
        <v>211812.74981909999</v>
      </c>
      <c r="I13" s="162">
        <v>2745.6675000000009</v>
      </c>
      <c r="J13" s="162">
        <v>836448</v>
      </c>
      <c r="K13" s="162">
        <v>142687.15793000004</v>
      </c>
      <c r="L13" s="162">
        <v>20059.099881580001</v>
      </c>
      <c r="M13" s="162">
        <v>4229771</v>
      </c>
      <c r="N13" s="162">
        <v>235007.9758325</v>
      </c>
      <c r="O13" s="162">
        <v>51.222000000000008</v>
      </c>
      <c r="P13" s="162">
        <v>51222</v>
      </c>
      <c r="Q13" s="162">
        <v>3637.4583150000003</v>
      </c>
      <c r="R13" s="162">
        <v>13.479000000000001</v>
      </c>
      <c r="S13" s="162">
        <v>13479</v>
      </c>
      <c r="T13" s="162">
        <v>1079.8251125000002</v>
      </c>
      <c r="U13" s="162">
        <v>54.683999999999997</v>
      </c>
      <c r="V13" s="162">
        <v>54684</v>
      </c>
      <c r="W13" s="162">
        <v>4671.99208</v>
      </c>
      <c r="X13" s="162">
        <v>12184237</v>
      </c>
      <c r="Y13" s="162">
        <v>610417.14534990012</v>
      </c>
      <c r="Z13" s="162">
        <v>286693</v>
      </c>
      <c r="AA13" s="162">
        <v>15887.989469800001</v>
      </c>
    </row>
    <row r="14" spans="1:27" s="584" customFormat="1">
      <c r="A14" s="582">
        <v>44530</v>
      </c>
      <c r="B14" s="162">
        <v>21</v>
      </c>
      <c r="C14" s="162">
        <v>683.62564000000009</v>
      </c>
      <c r="D14" s="162">
        <v>102728</v>
      </c>
      <c r="E14" s="162">
        <v>9454.1541869999965</v>
      </c>
      <c r="F14" s="162">
        <v>18.981759103000005</v>
      </c>
      <c r="G14" s="162">
        <v>6863337</v>
      </c>
      <c r="H14" s="162">
        <v>228341.25073819986</v>
      </c>
      <c r="I14" s="162">
        <v>2108.6154999999999</v>
      </c>
      <c r="J14" s="162">
        <v>667065</v>
      </c>
      <c r="K14" s="162">
        <v>112799.91609000004</v>
      </c>
      <c r="L14" s="162">
        <v>22021.651069654999</v>
      </c>
      <c r="M14" s="162">
        <v>3290153</v>
      </c>
      <c r="N14" s="162">
        <v>172270.62441499997</v>
      </c>
      <c r="O14" s="162">
        <v>58.549000000000007</v>
      </c>
      <c r="P14" s="162">
        <v>58549</v>
      </c>
      <c r="Q14" s="162">
        <v>4229.8596500000003</v>
      </c>
      <c r="R14" s="162">
        <v>14.547000000000001</v>
      </c>
      <c r="S14" s="162">
        <v>14547</v>
      </c>
      <c r="T14" s="162">
        <v>1103.4312124999999</v>
      </c>
      <c r="U14" s="162">
        <v>42.663000000000004</v>
      </c>
      <c r="V14" s="162">
        <v>42663</v>
      </c>
      <c r="W14" s="162">
        <v>3569.6094449999996</v>
      </c>
      <c r="X14" s="162">
        <v>11039042</v>
      </c>
      <c r="Y14" s="162">
        <v>531768.84573769977</v>
      </c>
      <c r="Z14" s="162">
        <v>292926</v>
      </c>
      <c r="AA14" s="162">
        <v>13935.2083838</v>
      </c>
    </row>
    <row r="15" spans="1:27" s="587" customFormat="1">
      <c r="A15" s="585"/>
      <c r="B15" s="163"/>
      <c r="C15" s="163"/>
      <c r="D15" s="164"/>
      <c r="E15" s="164"/>
      <c r="F15" s="164"/>
      <c r="G15" s="164"/>
      <c r="H15" s="164"/>
      <c r="I15" s="164"/>
      <c r="J15" s="164"/>
      <c r="K15" s="586">
        <v>-0.25502474868710368</v>
      </c>
      <c r="L15" s="164"/>
      <c r="M15" s="164"/>
      <c r="N15" s="164"/>
      <c r="O15" s="164"/>
      <c r="P15" s="164"/>
      <c r="Q15" s="586">
        <v>2.6818674858669844E-2</v>
      </c>
      <c r="R15" s="164"/>
      <c r="S15" s="164"/>
      <c r="T15" s="586">
        <v>0.27839820917284075</v>
      </c>
      <c r="U15" s="164"/>
      <c r="V15" s="164"/>
    </row>
    <row r="16" spans="1:27">
      <c r="A16" s="1058" t="s">
        <v>517</v>
      </c>
      <c r="B16" s="1059"/>
      <c r="C16" s="1059"/>
      <c r="D16" s="1059"/>
      <c r="E16" s="1059"/>
      <c r="F16" s="1059"/>
      <c r="G16" s="1059"/>
      <c r="H16" s="1059"/>
      <c r="I16" s="1059"/>
      <c r="J16" s="1059"/>
      <c r="K16" s="1059"/>
      <c r="L16" s="1059"/>
      <c r="M16" s="1059"/>
      <c r="N16" s="1059"/>
      <c r="O16" s="1059"/>
      <c r="P16" s="1059"/>
      <c r="Q16" s="1059"/>
      <c r="R16" s="1060"/>
      <c r="U16" s="588"/>
      <c r="V16" s="588"/>
      <c r="Y16" s="588"/>
      <c r="AA16" s="588"/>
    </row>
    <row r="17" spans="1:28" ht="24" customHeight="1">
      <c r="A17" s="1049" t="s">
        <v>745</v>
      </c>
      <c r="B17" s="1049" t="s">
        <v>534</v>
      </c>
      <c r="C17" s="1050" t="s">
        <v>523</v>
      </c>
      <c r="D17" s="1050"/>
      <c r="E17" s="1050"/>
      <c r="F17" s="1050"/>
      <c r="G17" s="1050" t="s">
        <v>530</v>
      </c>
      <c r="H17" s="1050"/>
      <c r="I17" s="1050"/>
      <c r="J17" s="1050"/>
      <c r="K17" s="1050" t="s">
        <v>521</v>
      </c>
      <c r="L17" s="1050"/>
      <c r="M17" s="1050"/>
      <c r="N17" s="1050"/>
      <c r="O17" s="1050" t="s">
        <v>746</v>
      </c>
      <c r="P17" s="1050"/>
      <c r="Q17" s="1054" t="s">
        <v>537</v>
      </c>
      <c r="R17" s="1055"/>
      <c r="Y17" s="588"/>
      <c r="Z17" s="589"/>
      <c r="AA17" s="589"/>
    </row>
    <row r="18" spans="1:28" ht="12.75" customHeight="1">
      <c r="A18" s="1049"/>
      <c r="B18" s="1049"/>
      <c r="C18" s="1051" t="s">
        <v>747</v>
      </c>
      <c r="D18" s="1051"/>
      <c r="E18" s="1051" t="s">
        <v>748</v>
      </c>
      <c r="F18" s="1051"/>
      <c r="G18" s="1051" t="s">
        <v>747</v>
      </c>
      <c r="H18" s="1051"/>
      <c r="I18" s="1051" t="s">
        <v>748</v>
      </c>
      <c r="J18" s="1051"/>
      <c r="K18" s="1051" t="s">
        <v>747</v>
      </c>
      <c r="L18" s="1051"/>
      <c r="M18" s="1051" t="s">
        <v>748</v>
      </c>
      <c r="N18" s="1051"/>
      <c r="O18" s="1052" t="s">
        <v>535</v>
      </c>
      <c r="P18" s="1043" t="s">
        <v>1060</v>
      </c>
      <c r="Q18" s="1052" t="s">
        <v>536</v>
      </c>
      <c r="R18" s="1052" t="s">
        <v>749</v>
      </c>
      <c r="Y18" s="588"/>
      <c r="Z18" s="589"/>
      <c r="AA18" s="589"/>
    </row>
    <row r="19" spans="1:28" ht="38.25">
      <c r="A19" s="1049"/>
      <c r="B19" s="1049"/>
      <c r="C19" s="590" t="s">
        <v>535</v>
      </c>
      <c r="D19" s="580" t="s">
        <v>1059</v>
      </c>
      <c r="E19" s="590" t="s">
        <v>535</v>
      </c>
      <c r="F19" s="580" t="s">
        <v>1059</v>
      </c>
      <c r="G19" s="590" t="s">
        <v>535</v>
      </c>
      <c r="H19" s="580" t="s">
        <v>1059</v>
      </c>
      <c r="I19" s="590" t="s">
        <v>535</v>
      </c>
      <c r="J19" s="580" t="s">
        <v>1059</v>
      </c>
      <c r="K19" s="590" t="s">
        <v>535</v>
      </c>
      <c r="L19" s="580" t="s">
        <v>1059</v>
      </c>
      <c r="M19" s="590" t="s">
        <v>535</v>
      </c>
      <c r="N19" s="580" t="s">
        <v>1059</v>
      </c>
      <c r="O19" s="1053"/>
      <c r="P19" s="1044"/>
      <c r="Q19" s="1053"/>
      <c r="R19" s="1053"/>
      <c r="Z19" s="589"/>
      <c r="AA19" s="589"/>
    </row>
    <row r="20" spans="1:28">
      <c r="A20" s="581" t="s">
        <v>95</v>
      </c>
      <c r="B20" s="326">
        <v>255</v>
      </c>
      <c r="C20" s="326">
        <v>253231</v>
      </c>
      <c r="D20" s="326">
        <v>93001.85072300001</v>
      </c>
      <c r="E20" s="326">
        <v>284715</v>
      </c>
      <c r="F20" s="326">
        <v>98596.492513999998</v>
      </c>
      <c r="G20" s="326">
        <v>273</v>
      </c>
      <c r="H20" s="326">
        <v>37.244433000000001</v>
      </c>
      <c r="I20" s="326">
        <v>435</v>
      </c>
      <c r="J20" s="326">
        <v>51.268478500000001</v>
      </c>
      <c r="K20" s="326">
        <v>747233</v>
      </c>
      <c r="L20" s="326">
        <v>25812.810495999998</v>
      </c>
      <c r="M20" s="326">
        <v>663434</v>
      </c>
      <c r="N20" s="326">
        <v>22079.322142000001</v>
      </c>
      <c r="O20" s="326">
        <v>1949321</v>
      </c>
      <c r="P20" s="326">
        <v>239578.98878650001</v>
      </c>
      <c r="Q20" s="326">
        <v>9525</v>
      </c>
      <c r="R20" s="326">
        <v>1221.2104575000001</v>
      </c>
      <c r="Y20" s="536"/>
      <c r="Z20" s="536"/>
      <c r="AA20" s="536"/>
      <c r="AB20" s="536"/>
    </row>
    <row r="21" spans="1:28" s="536" customFormat="1">
      <c r="A21" s="581" t="s">
        <v>96</v>
      </c>
      <c r="B21" s="161">
        <v>172</v>
      </c>
      <c r="C21" s="161">
        <v>233373</v>
      </c>
      <c r="D21" s="161">
        <v>86311.386548000024</v>
      </c>
      <c r="E21" s="161">
        <v>137257</v>
      </c>
      <c r="F21" s="161">
        <v>48548.628612000008</v>
      </c>
      <c r="G21" s="161">
        <v>674</v>
      </c>
      <c r="H21" s="161">
        <v>125.912691</v>
      </c>
      <c r="I21" s="161">
        <v>578</v>
      </c>
      <c r="J21" s="161">
        <v>105.62293500000001</v>
      </c>
      <c r="K21" s="161">
        <v>6743226</v>
      </c>
      <c r="L21" s="161">
        <v>384610.12401899975</v>
      </c>
      <c r="M21" s="161">
        <v>6369212</v>
      </c>
      <c r="N21" s="161">
        <v>350066.60655499995</v>
      </c>
      <c r="O21" s="161">
        <v>13484320</v>
      </c>
      <c r="P21" s="161">
        <v>869768.28135999979</v>
      </c>
      <c r="Q21" s="161">
        <v>22027</v>
      </c>
      <c r="R21" s="161">
        <v>3125.5675224999995</v>
      </c>
    </row>
    <row r="22" spans="1:28" s="536" customFormat="1">
      <c r="A22" s="582">
        <v>44288</v>
      </c>
      <c r="B22" s="162">
        <v>21</v>
      </c>
      <c r="C22" s="162">
        <v>16051</v>
      </c>
      <c r="D22" s="162">
        <v>6145.1568520000001</v>
      </c>
      <c r="E22" s="162">
        <v>10065</v>
      </c>
      <c r="F22" s="162">
        <v>3459.642249</v>
      </c>
      <c r="G22" s="162">
        <v>2</v>
      </c>
      <c r="H22" s="162">
        <v>0.37631500000000001</v>
      </c>
      <c r="I22" s="162">
        <v>22</v>
      </c>
      <c r="J22" s="162">
        <v>3.7884890000000002</v>
      </c>
      <c r="K22" s="162">
        <v>214479</v>
      </c>
      <c r="L22" s="162">
        <v>10182.113454</v>
      </c>
      <c r="M22" s="162">
        <v>217370</v>
      </c>
      <c r="N22" s="162">
        <v>9955.2257939999909</v>
      </c>
      <c r="O22" s="162">
        <v>457989</v>
      </c>
      <c r="P22" s="162">
        <v>29746.30315299999</v>
      </c>
      <c r="Q22" s="162">
        <v>11777</v>
      </c>
      <c r="R22" s="162">
        <v>2111.9044074999997</v>
      </c>
    </row>
    <row r="23" spans="1:28" s="536" customFormat="1">
      <c r="A23" s="591">
        <v>44319</v>
      </c>
      <c r="B23" s="327">
        <v>21</v>
      </c>
      <c r="C23" s="327">
        <v>24591</v>
      </c>
      <c r="D23" s="327">
        <v>11060.544260000002</v>
      </c>
      <c r="E23" s="327">
        <v>16718</v>
      </c>
      <c r="F23" s="327">
        <v>6846.9098780000013</v>
      </c>
      <c r="G23" s="327">
        <v>22</v>
      </c>
      <c r="H23" s="327">
        <v>4.3513399999999995</v>
      </c>
      <c r="I23" s="327">
        <v>25</v>
      </c>
      <c r="J23" s="327">
        <v>4.8688949999999993</v>
      </c>
      <c r="K23" s="327">
        <v>244604</v>
      </c>
      <c r="L23" s="327">
        <v>12107.346806000007</v>
      </c>
      <c r="M23" s="327">
        <v>244326</v>
      </c>
      <c r="N23" s="327">
        <v>11713.749351999993</v>
      </c>
      <c r="O23" s="327">
        <v>530286</v>
      </c>
      <c r="P23" s="327">
        <v>41737.770531000002</v>
      </c>
      <c r="Q23" s="327">
        <v>11929</v>
      </c>
      <c r="R23" s="327">
        <v>1076.7546179999999</v>
      </c>
    </row>
    <row r="24" spans="1:28" s="536" customFormat="1">
      <c r="A24" s="591">
        <v>44348</v>
      </c>
      <c r="B24" s="327">
        <v>22</v>
      </c>
      <c r="C24" s="327">
        <v>22601</v>
      </c>
      <c r="D24" s="327">
        <v>8013.4658789999994</v>
      </c>
      <c r="E24" s="327">
        <v>13677</v>
      </c>
      <c r="F24" s="327">
        <v>4338.0801289999999</v>
      </c>
      <c r="G24" s="327">
        <v>95</v>
      </c>
      <c r="H24" s="327">
        <v>17.759654999999999</v>
      </c>
      <c r="I24" s="327">
        <v>40</v>
      </c>
      <c r="J24" s="327">
        <v>7.3326929999999999</v>
      </c>
      <c r="K24" s="327">
        <v>312452</v>
      </c>
      <c r="L24" s="327">
        <v>16829.233163000001</v>
      </c>
      <c r="M24" s="327">
        <v>401460</v>
      </c>
      <c r="N24" s="327">
        <v>20892.812119999999</v>
      </c>
      <c r="O24" s="327">
        <v>750325</v>
      </c>
      <c r="P24" s="327">
        <v>50098.683639000003</v>
      </c>
      <c r="Q24" s="327">
        <v>14021</v>
      </c>
      <c r="R24" s="327">
        <v>2455.4065890000002</v>
      </c>
    </row>
    <row r="25" spans="1:28" s="536" customFormat="1">
      <c r="A25" s="591">
        <v>44408</v>
      </c>
      <c r="B25" s="327">
        <v>22</v>
      </c>
      <c r="C25" s="327">
        <v>28490</v>
      </c>
      <c r="D25" s="327">
        <v>12133.867455</v>
      </c>
      <c r="E25" s="327">
        <v>18363</v>
      </c>
      <c r="F25" s="327">
        <v>7590.5915699999996</v>
      </c>
      <c r="G25" s="327">
        <v>67</v>
      </c>
      <c r="H25" s="327">
        <v>12.461236</v>
      </c>
      <c r="I25" s="327">
        <v>68</v>
      </c>
      <c r="J25" s="327">
        <v>12.428924</v>
      </c>
      <c r="K25" s="327">
        <v>747565</v>
      </c>
      <c r="L25" s="327">
        <v>42105.784208999998</v>
      </c>
      <c r="M25" s="327">
        <v>686095</v>
      </c>
      <c r="N25" s="327">
        <v>37414.665967000001</v>
      </c>
      <c r="O25" s="327">
        <v>1480648</v>
      </c>
      <c r="P25" s="327">
        <v>99269.799360999983</v>
      </c>
      <c r="Q25" s="327">
        <v>18810</v>
      </c>
      <c r="R25" s="327">
        <v>1633.2873607500001</v>
      </c>
    </row>
    <row r="26" spans="1:28" s="536" customFormat="1">
      <c r="A26" s="591">
        <v>44439</v>
      </c>
      <c r="B26" s="327">
        <v>22</v>
      </c>
      <c r="C26" s="327">
        <v>31584</v>
      </c>
      <c r="D26" s="327">
        <v>9797.4166160000004</v>
      </c>
      <c r="E26" s="327">
        <v>18410</v>
      </c>
      <c r="F26" s="327">
        <v>5603.9338809999999</v>
      </c>
      <c r="G26" s="327">
        <v>89</v>
      </c>
      <c r="H26" s="327">
        <v>16.376877</v>
      </c>
      <c r="I26" s="327">
        <v>108</v>
      </c>
      <c r="J26" s="327">
        <v>19.557756000000001</v>
      </c>
      <c r="K26" s="327">
        <v>1241029</v>
      </c>
      <c r="L26" s="327">
        <v>65335.982736999998</v>
      </c>
      <c r="M26" s="327">
        <v>969268</v>
      </c>
      <c r="N26" s="327">
        <v>49332.995945000002</v>
      </c>
      <c r="O26" s="327">
        <v>2260488</v>
      </c>
      <c r="P26" s="327">
        <v>130106.263812</v>
      </c>
      <c r="Q26" s="327">
        <v>21790</v>
      </c>
      <c r="R26" s="327">
        <v>2671.7828662499996</v>
      </c>
    </row>
    <row r="27" spans="1:28" s="536" customFormat="1">
      <c r="A27" s="591">
        <v>44469</v>
      </c>
      <c r="B27" s="327">
        <v>22</v>
      </c>
      <c r="C27" s="327">
        <v>44328</v>
      </c>
      <c r="D27" s="327">
        <v>17485.315354000006</v>
      </c>
      <c r="E27" s="327">
        <v>22706</v>
      </c>
      <c r="F27" s="327">
        <v>9099.694798999999</v>
      </c>
      <c r="G27" s="327">
        <v>95</v>
      </c>
      <c r="H27" s="327">
        <v>17.530083999999999</v>
      </c>
      <c r="I27" s="327">
        <v>115</v>
      </c>
      <c r="J27" s="327">
        <v>20.704456000000004</v>
      </c>
      <c r="K27" s="327">
        <v>1324323</v>
      </c>
      <c r="L27" s="327">
        <v>71691.040826000011</v>
      </c>
      <c r="M27" s="327">
        <v>1330977</v>
      </c>
      <c r="N27" s="327">
        <v>69797.648069000003</v>
      </c>
      <c r="O27" s="327">
        <v>2722544</v>
      </c>
      <c r="P27" s="327">
        <v>168111.93358800001</v>
      </c>
      <c r="Q27" s="327">
        <v>28163</v>
      </c>
      <c r="R27" s="327">
        <v>2386.6743879999999</v>
      </c>
    </row>
    <row r="28" spans="1:28" s="536" customFormat="1">
      <c r="A28" s="591">
        <v>44500</v>
      </c>
      <c r="B28" s="327">
        <v>21</v>
      </c>
      <c r="C28" s="327">
        <v>32864</v>
      </c>
      <c r="D28" s="327">
        <v>10837.810066000011</v>
      </c>
      <c r="E28" s="327">
        <v>18659</v>
      </c>
      <c r="F28" s="327">
        <v>5804.8880529999997</v>
      </c>
      <c r="G28" s="327">
        <v>152</v>
      </c>
      <c r="H28" s="327">
        <v>28.528592</v>
      </c>
      <c r="I28" s="327">
        <v>100</v>
      </c>
      <c r="J28" s="327">
        <v>18.470861000000003</v>
      </c>
      <c r="K28" s="327">
        <v>1329387</v>
      </c>
      <c r="L28" s="327">
        <v>83179.311411999894</v>
      </c>
      <c r="M28" s="327">
        <v>1259858</v>
      </c>
      <c r="N28" s="327">
        <v>75479.754654000004</v>
      </c>
      <c r="O28" s="327">
        <v>2641020</v>
      </c>
      <c r="P28" s="327">
        <v>175348.76363799989</v>
      </c>
      <c r="Q28" s="327">
        <v>22027</v>
      </c>
      <c r="R28" s="327">
        <v>3125.5675224999995</v>
      </c>
    </row>
    <row r="29" spans="1:28" s="536" customFormat="1">
      <c r="A29" s="582">
        <v>44530</v>
      </c>
      <c r="B29" s="162">
        <v>21</v>
      </c>
      <c r="C29" s="162">
        <v>49548</v>
      </c>
      <c r="D29" s="162">
        <v>17927.798428000002</v>
      </c>
      <c r="E29" s="162">
        <v>39119</v>
      </c>
      <c r="F29" s="162">
        <v>13927.303968999999</v>
      </c>
      <c r="G29" s="162">
        <v>138</v>
      </c>
      <c r="H29" s="162">
        <v>25.995446000000001</v>
      </c>
      <c r="I29" s="162">
        <v>63</v>
      </c>
      <c r="J29" s="162">
        <v>11.570655</v>
      </c>
      <c r="K29" s="162">
        <v>1507278</v>
      </c>
      <c r="L29" s="162">
        <v>92668.398384</v>
      </c>
      <c r="M29" s="162">
        <v>1266654</v>
      </c>
      <c r="N29" s="162">
        <v>75765.985149</v>
      </c>
      <c r="O29" s="162">
        <v>2862800</v>
      </c>
      <c r="P29" s="162">
        <v>200327.052031</v>
      </c>
      <c r="Q29" s="162">
        <v>28925</v>
      </c>
      <c r="R29" s="162">
        <v>2381.3385330000001</v>
      </c>
      <c r="Z29" s="162"/>
    </row>
    <row r="30" spans="1:28">
      <c r="J30" s="592"/>
      <c r="K30" s="592"/>
      <c r="L30" s="592"/>
      <c r="M30" s="593"/>
      <c r="N30" s="593"/>
      <c r="O30" s="594"/>
      <c r="P30" s="594"/>
      <c r="Q30" s="593"/>
      <c r="R30" s="593"/>
      <c r="S30" s="593"/>
      <c r="T30" s="593"/>
      <c r="Z30" s="162"/>
    </row>
    <row r="31" spans="1:28">
      <c r="A31" s="585" t="s">
        <v>1030</v>
      </c>
      <c r="B31" s="595"/>
      <c r="C31" s="592"/>
      <c r="D31" s="592"/>
      <c r="E31" s="592"/>
      <c r="F31" s="592"/>
      <c r="G31" s="592"/>
      <c r="H31" s="592"/>
      <c r="I31" s="592"/>
      <c r="J31" s="596"/>
      <c r="K31" s="596"/>
      <c r="L31" s="596"/>
      <c r="M31" s="593"/>
      <c r="N31" s="593"/>
      <c r="O31" s="594"/>
      <c r="P31" s="594"/>
      <c r="Q31" s="593"/>
      <c r="R31" s="593"/>
      <c r="S31" s="593"/>
      <c r="T31" s="593"/>
    </row>
    <row r="32" spans="1:28">
      <c r="A32" s="576" t="s">
        <v>1061</v>
      </c>
      <c r="I32" s="596"/>
      <c r="J32" s="597"/>
      <c r="K32" s="593"/>
      <c r="L32" s="593"/>
      <c r="N32" s="598"/>
      <c r="O32" s="594"/>
      <c r="P32" s="594"/>
    </row>
    <row r="33" spans="1:26">
      <c r="A33" s="576" t="s">
        <v>1062</v>
      </c>
      <c r="I33" s="596"/>
    </row>
    <row r="34" spans="1:26">
      <c r="A34" s="597" t="s">
        <v>532</v>
      </c>
      <c r="B34" s="597"/>
      <c r="C34" s="597"/>
      <c r="D34" s="597"/>
      <c r="E34" s="597"/>
      <c r="F34" s="597"/>
      <c r="G34" s="597"/>
      <c r="H34" s="597"/>
      <c r="I34" s="597"/>
    </row>
    <row r="35" spans="1:26">
      <c r="Z35" s="600" t="e">
        <f>#REF!+#REF!</f>
        <v>#REF!</v>
      </c>
    </row>
    <row r="36" spans="1:26">
      <c r="Z36" s="600" t="e">
        <f>#REF!+#REF!</f>
        <v>#REF!</v>
      </c>
    </row>
  </sheetData>
  <mergeCells count="33">
    <mergeCell ref="Q18:Q19"/>
    <mergeCell ref="O17:P17"/>
    <mergeCell ref="Z3:AA3"/>
    <mergeCell ref="R18:R19"/>
    <mergeCell ref="Q17:R17"/>
    <mergeCell ref="X3:Y3"/>
    <mergeCell ref="O18:O19"/>
    <mergeCell ref="P18:P19"/>
    <mergeCell ref="A16:R16"/>
    <mergeCell ref="A17:A19"/>
    <mergeCell ref="B17:B19"/>
    <mergeCell ref="C17:F17"/>
    <mergeCell ref="G17:J17"/>
    <mergeCell ref="K17:N17"/>
    <mergeCell ref="C18:D18"/>
    <mergeCell ref="E18:F18"/>
    <mergeCell ref="G18:H18"/>
    <mergeCell ref="I18:J18"/>
    <mergeCell ref="K18:L18"/>
    <mergeCell ref="M18:N18"/>
    <mergeCell ref="A1:H1"/>
    <mergeCell ref="I1:O1"/>
    <mergeCell ref="P1:Q1"/>
    <mergeCell ref="A2:X2"/>
    <mergeCell ref="A3:A4"/>
    <mergeCell ref="B3:B4"/>
    <mergeCell ref="C3:E3"/>
    <mergeCell ref="F3:H3"/>
    <mergeCell ref="I3:K3"/>
    <mergeCell ref="L3:N3"/>
    <mergeCell ref="O3:Q3"/>
    <mergeCell ref="R3:T3"/>
    <mergeCell ref="U3:W3"/>
  </mergeCells>
  <printOptions horizontalCentered="1"/>
  <pageMargins left="0.7" right="0.7" top="0.75" bottom="0.75" header="0.3" footer="0.3"/>
  <pageSetup scale="46"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
  <sheetViews>
    <sheetView view="pageBreakPreview" zoomScaleNormal="115" zoomScaleSheetLayoutView="100" workbookViewId="0">
      <selection activeCell="I29" sqref="I29"/>
    </sheetView>
  </sheetViews>
  <sheetFormatPr defaultColWidth="9.140625" defaultRowHeight="12.75"/>
  <cols>
    <col min="1" max="1" width="9.140625" style="536" customWidth="1"/>
    <col min="2" max="2" width="7.140625" style="536" customWidth="1"/>
    <col min="3" max="5" width="10.5703125" style="536" customWidth="1"/>
    <col min="6" max="8" width="8.28515625" style="536" customWidth="1"/>
    <col min="9" max="23" width="8.85546875" style="536" customWidth="1"/>
    <col min="24" max="26" width="10.5703125" style="536" customWidth="1"/>
    <col min="27" max="16384" width="9.140625" style="536"/>
  </cols>
  <sheetData>
    <row r="1" spans="1:23" ht="15">
      <c r="A1" s="1067" t="s">
        <v>1072</v>
      </c>
      <c r="B1" s="1067"/>
      <c r="C1" s="1068"/>
      <c r="D1" s="1068"/>
      <c r="E1" s="1068"/>
      <c r="F1" s="1068"/>
      <c r="G1" s="1068"/>
      <c r="H1" s="601"/>
      <c r="I1" s="601"/>
      <c r="J1" s="601"/>
      <c r="K1" s="601"/>
      <c r="L1" s="601"/>
      <c r="M1" s="601"/>
      <c r="N1" s="601"/>
      <c r="O1" s="601"/>
    </row>
    <row r="2" spans="1:23" ht="12.75" customHeight="1">
      <c r="A2" s="1052" t="s">
        <v>458</v>
      </c>
      <c r="B2" s="1052" t="s">
        <v>534</v>
      </c>
      <c r="C2" s="1070" t="s">
        <v>516</v>
      </c>
      <c r="D2" s="1071"/>
      <c r="E2" s="1071"/>
      <c r="F2" s="1071"/>
      <c r="G2" s="1071"/>
      <c r="H2" s="1071"/>
      <c r="I2" s="1071"/>
      <c r="J2" s="1071"/>
      <c r="K2" s="1071"/>
      <c r="L2" s="1071"/>
      <c r="M2" s="1071"/>
      <c r="N2" s="1071"/>
      <c r="O2" s="1072"/>
      <c r="P2" s="1061" t="s">
        <v>517</v>
      </c>
      <c r="Q2" s="1062"/>
      <c r="R2" s="1062"/>
      <c r="S2" s="1062"/>
      <c r="T2" s="1062"/>
      <c r="U2" s="1062"/>
      <c r="V2" s="1062"/>
      <c r="W2" s="1063"/>
    </row>
    <row r="3" spans="1:23" ht="39.75" customHeight="1">
      <c r="A3" s="1069"/>
      <c r="B3" s="1069"/>
      <c r="C3" s="1064" t="s">
        <v>750</v>
      </c>
      <c r="D3" s="1065"/>
      <c r="E3" s="1066"/>
      <c r="F3" s="1064" t="s">
        <v>751</v>
      </c>
      <c r="G3" s="1065"/>
      <c r="H3" s="1066"/>
      <c r="I3" s="1064" t="s">
        <v>524</v>
      </c>
      <c r="J3" s="1065"/>
      <c r="K3" s="1066"/>
      <c r="L3" s="1064" t="s">
        <v>743</v>
      </c>
      <c r="M3" s="1066"/>
      <c r="N3" s="1064" t="s">
        <v>537</v>
      </c>
      <c r="O3" s="1066"/>
      <c r="P3" s="1064" t="s">
        <v>752</v>
      </c>
      <c r="Q3" s="1066"/>
      <c r="R3" s="1064" t="s">
        <v>753</v>
      </c>
      <c r="S3" s="1066"/>
      <c r="T3" s="1064" t="s">
        <v>746</v>
      </c>
      <c r="U3" s="1066"/>
      <c r="V3" s="1064" t="s">
        <v>754</v>
      </c>
      <c r="W3" s="1066"/>
    </row>
    <row r="4" spans="1:23" s="603" customFormat="1" ht="34.5" customHeight="1">
      <c r="A4" s="1069"/>
      <c r="B4" s="1069"/>
      <c r="C4" s="602" t="s">
        <v>773</v>
      </c>
      <c r="D4" s="602" t="s">
        <v>535</v>
      </c>
      <c r="E4" s="602" t="s">
        <v>1063</v>
      </c>
      <c r="F4" s="602" t="s">
        <v>965</v>
      </c>
      <c r="G4" s="602" t="s">
        <v>535</v>
      </c>
      <c r="H4" s="602" t="s">
        <v>1063</v>
      </c>
      <c r="I4" s="602" t="s">
        <v>965</v>
      </c>
      <c r="J4" s="602" t="s">
        <v>535</v>
      </c>
      <c r="K4" s="602" t="s">
        <v>1063</v>
      </c>
      <c r="L4" s="602" t="s">
        <v>535</v>
      </c>
      <c r="M4" s="602" t="s">
        <v>1059</v>
      </c>
      <c r="N4" s="602" t="s">
        <v>536</v>
      </c>
      <c r="O4" s="602" t="s">
        <v>1048</v>
      </c>
      <c r="P4" s="602" t="s">
        <v>535</v>
      </c>
      <c r="Q4" s="602" t="s">
        <v>1059</v>
      </c>
      <c r="R4" s="602" t="s">
        <v>535</v>
      </c>
      <c r="S4" s="602" t="s">
        <v>1063</v>
      </c>
      <c r="T4" s="602" t="s">
        <v>535</v>
      </c>
      <c r="U4" s="602" t="s">
        <v>1063</v>
      </c>
      <c r="V4" s="602" t="s">
        <v>536</v>
      </c>
      <c r="W4" s="602" t="s">
        <v>755</v>
      </c>
    </row>
    <row r="5" spans="1:23" s="555" customFormat="1">
      <c r="A5" s="604" t="s">
        <v>95</v>
      </c>
      <c r="B5" s="605">
        <v>251</v>
      </c>
      <c r="C5" s="605">
        <v>62489.108000000015</v>
      </c>
      <c r="D5" s="605">
        <v>9825051</v>
      </c>
      <c r="E5" s="605">
        <v>318355.53428250004</v>
      </c>
      <c r="F5" s="605">
        <v>6.2570000000000014</v>
      </c>
      <c r="G5" s="605">
        <v>6257</v>
      </c>
      <c r="H5" s="605">
        <v>336.92682500000001</v>
      </c>
      <c r="I5" s="605">
        <v>23.32</v>
      </c>
      <c r="J5" s="605">
        <v>2332</v>
      </c>
      <c r="K5" s="605">
        <v>88.150919999999999</v>
      </c>
      <c r="L5" s="605">
        <v>9833640</v>
      </c>
      <c r="M5" s="605">
        <v>318780.6120275</v>
      </c>
      <c r="N5" s="605">
        <v>117141</v>
      </c>
      <c r="O5" s="605">
        <v>4198.8199999999988</v>
      </c>
      <c r="P5" s="605">
        <v>323</v>
      </c>
      <c r="Q5" s="605">
        <v>9.9899999999999984</v>
      </c>
      <c r="R5" s="605">
        <v>521</v>
      </c>
      <c r="S5" s="605">
        <v>23.160000000000004</v>
      </c>
      <c r="T5" s="605">
        <v>844</v>
      </c>
      <c r="U5" s="605">
        <v>33.15</v>
      </c>
      <c r="V5" s="161">
        <v>365</v>
      </c>
      <c r="W5" s="161">
        <v>14.8</v>
      </c>
    </row>
    <row r="6" spans="1:23" s="555" customFormat="1" ht="14.1" customHeight="1">
      <c r="A6" s="581" t="s">
        <v>96</v>
      </c>
      <c r="B6" s="605">
        <v>173</v>
      </c>
      <c r="C6" s="605">
        <v>52554.397000000012</v>
      </c>
      <c r="D6" s="605">
        <v>8384105</v>
      </c>
      <c r="E6" s="605">
        <v>353367.72759000002</v>
      </c>
      <c r="F6" s="605">
        <v>3.5380000000000003</v>
      </c>
      <c r="G6" s="605">
        <v>3538</v>
      </c>
      <c r="H6" s="605">
        <v>241.64606749999999</v>
      </c>
      <c r="I6" s="605">
        <v>23.630000000000003</v>
      </c>
      <c r="J6" s="605">
        <v>2363</v>
      </c>
      <c r="K6" s="605">
        <v>105.61832</v>
      </c>
      <c r="L6" s="605">
        <v>8390006</v>
      </c>
      <c r="M6" s="605">
        <v>353714.98551749997</v>
      </c>
      <c r="N6" s="605">
        <v>89405</v>
      </c>
      <c r="O6" s="605">
        <v>3382.1959999999999</v>
      </c>
      <c r="P6" s="605">
        <v>2222</v>
      </c>
      <c r="Q6" s="605">
        <v>100.18802500000001</v>
      </c>
      <c r="R6" s="605">
        <v>158</v>
      </c>
      <c r="S6" s="605">
        <v>7.011425</v>
      </c>
      <c r="T6" s="605">
        <v>2380</v>
      </c>
      <c r="U6" s="605">
        <v>107.19945000000001</v>
      </c>
      <c r="V6" s="605">
        <v>467</v>
      </c>
      <c r="W6" s="605">
        <v>17.2</v>
      </c>
    </row>
    <row r="7" spans="1:23">
      <c r="A7" s="581">
        <v>44288</v>
      </c>
      <c r="B7" s="583">
        <v>21</v>
      </c>
      <c r="C7" s="583">
        <v>8941.8170000000082</v>
      </c>
      <c r="D7" s="583">
        <v>1285057</v>
      </c>
      <c r="E7" s="583">
        <v>55175.611669999998</v>
      </c>
      <c r="F7" s="162">
        <v>0.13400000000000001</v>
      </c>
      <c r="G7" s="162">
        <v>134</v>
      </c>
      <c r="H7" s="162">
        <v>9.4</v>
      </c>
      <c r="I7" s="162">
        <v>2.69</v>
      </c>
      <c r="J7" s="162">
        <v>269</v>
      </c>
      <c r="K7" s="162">
        <v>11.57</v>
      </c>
      <c r="L7" s="162">
        <v>1285460</v>
      </c>
      <c r="M7" s="583">
        <v>55196.575210000003</v>
      </c>
      <c r="N7" s="162">
        <v>112037</v>
      </c>
      <c r="O7" s="162">
        <v>4418.5912909999988</v>
      </c>
      <c r="P7" s="162">
        <v>581</v>
      </c>
      <c r="Q7" s="606">
        <v>28.6</v>
      </c>
      <c r="R7" s="162">
        <v>131</v>
      </c>
      <c r="S7" s="606">
        <v>6.18</v>
      </c>
      <c r="T7" s="165">
        <v>712</v>
      </c>
      <c r="U7" s="165">
        <v>34.78</v>
      </c>
      <c r="V7" s="162">
        <v>661</v>
      </c>
      <c r="W7" s="607">
        <v>27.69</v>
      </c>
    </row>
    <row r="8" spans="1:23" s="612" customFormat="1">
      <c r="A8" s="608">
        <v>44319</v>
      </c>
      <c r="B8" s="609">
        <v>21</v>
      </c>
      <c r="C8" s="609">
        <v>6756.755000000001</v>
      </c>
      <c r="D8" s="609">
        <v>955241</v>
      </c>
      <c r="E8" s="609">
        <v>42899.513429999992</v>
      </c>
      <c r="F8" s="166">
        <v>7.0000000000000007E-2</v>
      </c>
      <c r="G8" s="166">
        <v>70</v>
      </c>
      <c r="H8" s="166">
        <v>5.1100000000000003</v>
      </c>
      <c r="I8" s="166">
        <v>3.49</v>
      </c>
      <c r="J8" s="166">
        <v>349</v>
      </c>
      <c r="K8" s="166">
        <v>15.86</v>
      </c>
      <c r="L8" s="166">
        <v>955660</v>
      </c>
      <c r="M8" s="609">
        <v>42920.483429999993</v>
      </c>
      <c r="N8" s="166">
        <v>101150</v>
      </c>
      <c r="O8" s="166">
        <v>4050.42</v>
      </c>
      <c r="P8" s="166">
        <v>84</v>
      </c>
      <c r="Q8" s="610">
        <v>2.5</v>
      </c>
      <c r="R8" s="166">
        <v>0</v>
      </c>
      <c r="S8" s="610">
        <v>0</v>
      </c>
      <c r="T8" s="167">
        <v>84</v>
      </c>
      <c r="U8" s="167">
        <v>2.5</v>
      </c>
      <c r="V8" s="166">
        <v>501</v>
      </c>
      <c r="W8" s="611">
        <v>22.57</v>
      </c>
    </row>
    <row r="9" spans="1:23" s="612" customFormat="1">
      <c r="A9" s="608">
        <v>44349</v>
      </c>
      <c r="B9" s="609">
        <v>22</v>
      </c>
      <c r="C9" s="609">
        <v>6675.665</v>
      </c>
      <c r="D9" s="609">
        <v>959823</v>
      </c>
      <c r="E9" s="609">
        <v>42744.360282500034</v>
      </c>
      <c r="F9" s="166">
        <v>0.20300000000000001</v>
      </c>
      <c r="G9" s="166">
        <v>203</v>
      </c>
      <c r="H9" s="166">
        <v>14.3747375</v>
      </c>
      <c r="I9" s="166">
        <v>3.91</v>
      </c>
      <c r="J9" s="166">
        <v>391</v>
      </c>
      <c r="K9" s="166">
        <v>17.549300000000002</v>
      </c>
      <c r="L9" s="166">
        <v>960417</v>
      </c>
      <c r="M9" s="609">
        <v>42776.284320000035</v>
      </c>
      <c r="N9" s="166">
        <v>97617</v>
      </c>
      <c r="O9" s="166">
        <v>3876.57</v>
      </c>
      <c r="P9" s="166">
        <v>196</v>
      </c>
      <c r="Q9" s="610">
        <v>9.66</v>
      </c>
      <c r="R9" s="166">
        <v>0</v>
      </c>
      <c r="S9" s="610">
        <v>0</v>
      </c>
      <c r="T9" s="167">
        <v>196</v>
      </c>
      <c r="U9" s="167">
        <v>9.66</v>
      </c>
      <c r="V9" s="166">
        <v>140</v>
      </c>
      <c r="W9" s="611">
        <v>6.88</v>
      </c>
    </row>
    <row r="10" spans="1:23" s="612" customFormat="1">
      <c r="A10" s="608">
        <v>44408</v>
      </c>
      <c r="B10" s="609">
        <v>22</v>
      </c>
      <c r="C10" s="609">
        <v>6854.7659999999996</v>
      </c>
      <c r="D10" s="609">
        <v>1024689</v>
      </c>
      <c r="E10" s="609">
        <v>45145.01</v>
      </c>
      <c r="F10" s="166">
        <v>0.16800000000000001</v>
      </c>
      <c r="G10" s="166">
        <v>168</v>
      </c>
      <c r="H10" s="166">
        <v>12.233550000000001</v>
      </c>
      <c r="I10" s="166">
        <v>3.96</v>
      </c>
      <c r="J10" s="166">
        <v>396</v>
      </c>
      <c r="K10" s="166">
        <v>17.309999999999999</v>
      </c>
      <c r="L10" s="166">
        <v>1025253</v>
      </c>
      <c r="M10" s="609">
        <v>45174.553549999997</v>
      </c>
      <c r="N10" s="166">
        <v>95545</v>
      </c>
      <c r="O10" s="166">
        <v>3978</v>
      </c>
      <c r="P10" s="166">
        <v>100</v>
      </c>
      <c r="Q10" s="610">
        <v>3.97</v>
      </c>
      <c r="R10" s="166">
        <v>15</v>
      </c>
      <c r="S10" s="610">
        <v>0.45</v>
      </c>
      <c r="T10" s="167">
        <v>115</v>
      </c>
      <c r="U10" s="167">
        <v>4.42</v>
      </c>
      <c r="V10" s="166">
        <v>113</v>
      </c>
      <c r="W10" s="611">
        <v>4.72</v>
      </c>
    </row>
    <row r="11" spans="1:23" s="612" customFormat="1">
      <c r="A11" s="608">
        <v>44439</v>
      </c>
      <c r="B11" s="609">
        <v>22</v>
      </c>
      <c r="C11" s="609">
        <v>7494.6890000000003</v>
      </c>
      <c r="D11" s="609">
        <v>1245919</v>
      </c>
      <c r="E11" s="609">
        <v>51213.179269999964</v>
      </c>
      <c r="F11" s="166">
        <v>1.5609999999999999</v>
      </c>
      <c r="G11" s="166">
        <v>1561</v>
      </c>
      <c r="H11" s="166">
        <v>102.68278000000001</v>
      </c>
      <c r="I11" s="166">
        <v>3.08</v>
      </c>
      <c r="J11" s="166">
        <v>308</v>
      </c>
      <c r="K11" s="166">
        <v>13.696019999999997</v>
      </c>
      <c r="L11" s="166">
        <v>1247788</v>
      </c>
      <c r="M11" s="609">
        <v>51329.55806999997</v>
      </c>
      <c r="N11" s="166">
        <v>85786</v>
      </c>
      <c r="O11" s="166">
        <v>3689.3602599999999</v>
      </c>
      <c r="P11" s="166">
        <v>48</v>
      </c>
      <c r="Q11" s="610">
        <v>2.2000000000000002</v>
      </c>
      <c r="R11" s="166">
        <v>6</v>
      </c>
      <c r="S11" s="610">
        <v>0.19</v>
      </c>
      <c r="T11" s="167">
        <v>54</v>
      </c>
      <c r="U11" s="167">
        <v>2.39</v>
      </c>
      <c r="V11" s="166">
        <v>88</v>
      </c>
      <c r="W11" s="611">
        <v>4</v>
      </c>
    </row>
    <row r="12" spans="1:23" s="612" customFormat="1">
      <c r="A12" s="608">
        <v>44469</v>
      </c>
      <c r="B12" s="609">
        <v>22</v>
      </c>
      <c r="C12" s="609">
        <v>5356</v>
      </c>
      <c r="D12" s="609">
        <v>936287</v>
      </c>
      <c r="E12" s="609">
        <v>39299.022937499998</v>
      </c>
      <c r="F12" s="166">
        <v>1.171</v>
      </c>
      <c r="G12" s="166">
        <v>1171</v>
      </c>
      <c r="H12" s="166">
        <v>80.989999999999995</v>
      </c>
      <c r="I12" s="166">
        <v>2.46</v>
      </c>
      <c r="J12" s="166">
        <v>246</v>
      </c>
      <c r="K12" s="166">
        <v>10.95</v>
      </c>
      <c r="L12" s="166">
        <v>937704</v>
      </c>
      <c r="M12" s="609">
        <v>39390.962937499993</v>
      </c>
      <c r="N12" s="166">
        <v>79225</v>
      </c>
      <c r="O12" s="166">
        <v>3255.21</v>
      </c>
      <c r="P12" s="166">
        <v>237</v>
      </c>
      <c r="Q12" s="610">
        <v>12.9</v>
      </c>
      <c r="R12" s="166">
        <v>0</v>
      </c>
      <c r="S12" s="610">
        <v>0</v>
      </c>
      <c r="T12" s="167">
        <v>237</v>
      </c>
      <c r="U12" s="167">
        <v>12.9</v>
      </c>
      <c r="V12" s="166">
        <v>198</v>
      </c>
      <c r="W12" s="611">
        <v>10.7</v>
      </c>
    </row>
    <row r="13" spans="1:23" s="612" customFormat="1">
      <c r="A13" s="608">
        <v>44500</v>
      </c>
      <c r="B13" s="609">
        <v>21</v>
      </c>
      <c r="C13" s="609">
        <v>5268.4769999999999</v>
      </c>
      <c r="D13" s="609">
        <v>984524</v>
      </c>
      <c r="E13" s="609">
        <v>39697.69</v>
      </c>
      <c r="F13" s="166">
        <v>0.183</v>
      </c>
      <c r="G13" s="166">
        <v>183</v>
      </c>
      <c r="H13" s="166">
        <v>13.67</v>
      </c>
      <c r="I13" s="166">
        <v>2</v>
      </c>
      <c r="J13" s="166">
        <v>200</v>
      </c>
      <c r="K13" s="166">
        <v>9.6300000000000008</v>
      </c>
      <c r="L13" s="166">
        <v>984907</v>
      </c>
      <c r="M13" s="609">
        <v>39720.99</v>
      </c>
      <c r="N13" s="166">
        <v>95988</v>
      </c>
      <c r="O13" s="166">
        <v>5022.59</v>
      </c>
      <c r="P13" s="166">
        <v>330</v>
      </c>
      <c r="Q13" s="610">
        <v>13.108025</v>
      </c>
      <c r="R13" s="166">
        <v>6</v>
      </c>
      <c r="S13" s="610">
        <v>0.19142500000000001</v>
      </c>
      <c r="T13" s="167">
        <v>336</v>
      </c>
      <c r="U13" s="167">
        <v>13.29945</v>
      </c>
      <c r="V13" s="166">
        <v>389</v>
      </c>
      <c r="W13" s="611">
        <v>18.73</v>
      </c>
    </row>
    <row r="14" spans="1:23" s="612" customFormat="1">
      <c r="A14" s="608">
        <v>44530</v>
      </c>
      <c r="B14" s="609">
        <v>22</v>
      </c>
      <c r="C14" s="609">
        <v>5343.0039999999999</v>
      </c>
      <c r="D14" s="609">
        <v>992565</v>
      </c>
      <c r="E14" s="609">
        <v>37193.339999999997</v>
      </c>
      <c r="F14" s="609">
        <v>4.8000000000000001E-2</v>
      </c>
      <c r="G14" s="609">
        <v>48</v>
      </c>
      <c r="H14" s="609">
        <v>3.1850000000000001</v>
      </c>
      <c r="I14" s="609">
        <v>2.04</v>
      </c>
      <c r="J14" s="609">
        <v>204</v>
      </c>
      <c r="K14" s="609">
        <v>9.0530000000000008</v>
      </c>
      <c r="L14" s="166">
        <v>992817</v>
      </c>
      <c r="M14" s="166">
        <v>37205.577999999994</v>
      </c>
      <c r="N14" s="166">
        <v>89405</v>
      </c>
      <c r="O14" s="166">
        <v>3382.1959999999999</v>
      </c>
      <c r="P14" s="166">
        <v>646</v>
      </c>
      <c r="Q14" s="166">
        <v>27.25</v>
      </c>
      <c r="R14" s="166">
        <v>0</v>
      </c>
      <c r="S14" s="166">
        <v>0</v>
      </c>
      <c r="T14" s="166">
        <v>646</v>
      </c>
      <c r="U14" s="166">
        <v>27.25</v>
      </c>
      <c r="V14" s="166">
        <v>467</v>
      </c>
      <c r="W14" s="166">
        <v>17.2</v>
      </c>
    </row>
    <row r="15" spans="1:23">
      <c r="J15" s="169"/>
      <c r="K15" s="169"/>
      <c r="L15" s="169" t="s">
        <v>740</v>
      </c>
      <c r="M15" s="169" t="s">
        <v>740</v>
      </c>
      <c r="N15" s="169"/>
      <c r="O15" s="169"/>
      <c r="P15" s="168"/>
      <c r="Q15" s="613"/>
      <c r="R15" s="170"/>
      <c r="S15" s="613"/>
      <c r="T15" s="168"/>
      <c r="U15" s="613"/>
      <c r="V15" s="168"/>
      <c r="W15" s="613"/>
    </row>
    <row r="16" spans="1:23">
      <c r="A16" s="536" t="s">
        <v>1030</v>
      </c>
      <c r="B16" s="614"/>
      <c r="C16" s="614"/>
      <c r="D16" s="615"/>
      <c r="E16" s="615"/>
      <c r="F16" s="168"/>
      <c r="G16" s="616"/>
      <c r="H16" s="616">
        <f>(H14-H13)/H13</f>
        <v>-0.76700804681784929</v>
      </c>
      <c r="I16" s="169"/>
      <c r="J16" s="169"/>
      <c r="K16" s="169"/>
      <c r="L16" s="169"/>
      <c r="M16" s="169"/>
      <c r="N16" s="169"/>
      <c r="O16" s="169"/>
      <c r="P16" s="168"/>
      <c r="Q16" s="613"/>
      <c r="R16" s="170"/>
      <c r="S16" s="613"/>
      <c r="T16" s="168"/>
      <c r="U16" s="613"/>
      <c r="V16" s="168"/>
      <c r="W16" s="613"/>
    </row>
    <row r="17" spans="1:18" ht="15">
      <c r="A17" s="617" t="s">
        <v>966</v>
      </c>
      <c r="B17" s="533"/>
      <c r="C17" s="533"/>
      <c r="D17" s="533"/>
      <c r="E17" s="533"/>
      <c r="F17" s="533"/>
      <c r="G17" s="533"/>
      <c r="H17" s="533"/>
      <c r="I17" s="533"/>
      <c r="J17" s="533"/>
      <c r="K17" s="533"/>
      <c r="L17" s="533"/>
      <c r="M17" s="533"/>
      <c r="N17" s="533"/>
      <c r="O17" s="533"/>
      <c r="P17" s="533"/>
      <c r="Q17" s="533"/>
      <c r="R17" s="618"/>
    </row>
    <row r="18" spans="1:18">
      <c r="A18" s="617" t="s">
        <v>967</v>
      </c>
      <c r="B18" s="533"/>
      <c r="C18" s="533"/>
      <c r="D18" s="533"/>
      <c r="E18" s="533"/>
      <c r="F18" s="533"/>
      <c r="G18" s="533"/>
      <c r="H18" s="533"/>
      <c r="I18" s="533"/>
      <c r="J18" s="533"/>
      <c r="K18" s="533"/>
      <c r="L18" s="533"/>
      <c r="M18" s="533"/>
      <c r="N18" s="533"/>
      <c r="O18" s="533"/>
      <c r="P18" s="533"/>
      <c r="Q18" s="533"/>
    </row>
    <row r="19" spans="1:18">
      <c r="A19" s="619" t="s">
        <v>533</v>
      </c>
      <c r="C19" s="620"/>
      <c r="D19" s="536" t="s">
        <v>740</v>
      </c>
      <c r="F19" s="621"/>
      <c r="G19" s="622"/>
      <c r="H19" s="622" t="s">
        <v>740</v>
      </c>
      <c r="I19" s="622"/>
    </row>
    <row r="20" spans="1:18">
      <c r="A20" s="619"/>
      <c r="C20" s="620"/>
      <c r="F20" s="621"/>
      <c r="G20" s="622"/>
      <c r="H20" s="622"/>
      <c r="I20" s="622"/>
    </row>
  </sheetData>
  <mergeCells count="15">
    <mergeCell ref="A1:E1"/>
    <mergeCell ref="F1:G1"/>
    <mergeCell ref="A2:A4"/>
    <mergeCell ref="B2:B4"/>
    <mergeCell ref="C2:O2"/>
    <mergeCell ref="N3:O3"/>
    <mergeCell ref="P2:W2"/>
    <mergeCell ref="C3:E3"/>
    <mergeCell ref="F3:H3"/>
    <mergeCell ref="I3:K3"/>
    <mergeCell ref="L3:M3"/>
    <mergeCell ref="P3:Q3"/>
    <mergeCell ref="R3:S3"/>
    <mergeCell ref="T3:U3"/>
    <mergeCell ref="V3:W3"/>
  </mergeCells>
  <printOptions horizontalCentered="1"/>
  <pageMargins left="0.7" right="0.7" top="0.75" bottom="0.75" header="0.3" footer="0.3"/>
  <pageSetup scale="6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view="pageBreakPreview" zoomScale="85" zoomScaleNormal="100" zoomScaleSheetLayoutView="85" workbookViewId="0">
      <selection activeCell="J29" sqref="J29"/>
    </sheetView>
  </sheetViews>
  <sheetFormatPr defaultColWidth="8.85546875" defaultRowHeight="15"/>
  <cols>
    <col min="1" max="2" width="8.85546875" style="624"/>
    <col min="3" max="3" width="10.42578125" style="624" bestFit="1" customWidth="1"/>
    <col min="4" max="4" width="9.28515625" style="624" bestFit="1" customWidth="1"/>
    <col min="5" max="5" width="8.85546875" style="624"/>
    <col min="6" max="6" width="9.85546875" style="624" customWidth="1"/>
    <col min="7" max="7" width="9.85546875" style="624" bestFit="1" customWidth="1"/>
    <col min="8" max="8" width="9.28515625" style="624" bestFit="1" customWidth="1"/>
    <col min="9" max="9" width="13.28515625" style="624" customWidth="1"/>
    <col min="10" max="10" width="9.42578125" style="624" customWidth="1"/>
    <col min="11" max="11" width="8.85546875" style="624"/>
    <col min="12" max="12" width="11.7109375" style="624" bestFit="1" customWidth="1"/>
    <col min="13" max="13" width="11.85546875" style="624" bestFit="1" customWidth="1"/>
    <col min="14" max="16384" width="8.85546875" style="624"/>
  </cols>
  <sheetData>
    <row r="1" spans="1:15" ht="15" customHeight="1">
      <c r="A1" s="623" t="s">
        <v>1073</v>
      </c>
      <c r="B1" s="623"/>
      <c r="F1" s="625"/>
      <c r="G1" s="625"/>
      <c r="I1" s="623"/>
      <c r="J1" s="626"/>
      <c r="K1" s="535"/>
    </row>
    <row r="2" spans="1:15" ht="15" customHeight="1">
      <c r="A2" s="1073" t="s">
        <v>516</v>
      </c>
      <c r="B2" s="1073"/>
      <c r="C2" s="1073"/>
      <c r="D2" s="1073"/>
      <c r="E2" s="1073"/>
      <c r="F2" s="1073"/>
      <c r="G2" s="1073"/>
      <c r="H2" s="1073"/>
      <c r="I2" s="1073"/>
      <c r="J2" s="1073"/>
      <c r="K2" s="1073"/>
      <c r="L2" s="1073"/>
      <c r="M2" s="1073"/>
      <c r="N2" s="1073"/>
      <c r="O2" s="1073"/>
    </row>
    <row r="3" spans="1:15" ht="41.25" customHeight="1">
      <c r="A3" s="1043" t="s">
        <v>458</v>
      </c>
      <c r="B3" s="1043" t="s">
        <v>534</v>
      </c>
      <c r="C3" s="1056" t="s">
        <v>750</v>
      </c>
      <c r="D3" s="1074"/>
      <c r="E3" s="1057"/>
      <c r="F3" s="1048" t="s">
        <v>756</v>
      </c>
      <c r="G3" s="1048"/>
      <c r="H3" s="1048"/>
      <c r="I3" s="1048" t="s">
        <v>757</v>
      </c>
      <c r="J3" s="1048"/>
      <c r="K3" s="1048"/>
      <c r="L3" s="1056" t="s">
        <v>758</v>
      </c>
      <c r="M3" s="1057"/>
      <c r="N3" s="1056" t="s">
        <v>537</v>
      </c>
      <c r="O3" s="1057"/>
    </row>
    <row r="4" spans="1:15" ht="41.25" customHeight="1">
      <c r="A4" s="1044"/>
      <c r="B4" s="1044"/>
      <c r="C4" s="498" t="s">
        <v>792</v>
      </c>
      <c r="D4" s="498" t="s">
        <v>535</v>
      </c>
      <c r="E4" s="498" t="s">
        <v>1063</v>
      </c>
      <c r="F4" s="498" t="s">
        <v>773</v>
      </c>
      <c r="G4" s="498" t="s">
        <v>535</v>
      </c>
      <c r="H4" s="498" t="s">
        <v>1063</v>
      </c>
      <c r="I4" s="498" t="s">
        <v>968</v>
      </c>
      <c r="J4" s="498" t="s">
        <v>535</v>
      </c>
      <c r="K4" s="526" t="s">
        <v>1063</v>
      </c>
      <c r="L4" s="498" t="s">
        <v>535</v>
      </c>
      <c r="M4" s="498" t="s">
        <v>1063</v>
      </c>
      <c r="N4" s="498" t="s">
        <v>536</v>
      </c>
      <c r="O4" s="498" t="s">
        <v>1048</v>
      </c>
    </row>
    <row r="5" spans="1:15">
      <c r="A5" s="627" t="s">
        <v>95</v>
      </c>
      <c r="B5" s="326">
        <v>255</v>
      </c>
      <c r="C5" s="326">
        <v>65.470699999999994</v>
      </c>
      <c r="D5" s="326">
        <v>16473</v>
      </c>
      <c r="E5" s="326">
        <v>317.39161300000001</v>
      </c>
      <c r="F5" s="326">
        <v>263.81000000000006</v>
      </c>
      <c r="G5" s="326">
        <v>26381</v>
      </c>
      <c r="H5" s="326">
        <v>794.74125000000004</v>
      </c>
      <c r="I5" s="326">
        <v>1457830</v>
      </c>
      <c r="J5" s="326">
        <v>1457830</v>
      </c>
      <c r="K5" s="326">
        <v>554.04237714499891</v>
      </c>
      <c r="L5" s="326">
        <v>1500684</v>
      </c>
      <c r="M5" s="326">
        <v>1666.1718231449988</v>
      </c>
      <c r="N5" s="326">
        <v>12</v>
      </c>
      <c r="O5" s="326">
        <v>0.42</v>
      </c>
    </row>
    <row r="6" spans="1:15" s="628" customFormat="1">
      <c r="A6" s="581" t="s">
        <v>96</v>
      </c>
      <c r="B6" s="161">
        <v>172</v>
      </c>
      <c r="C6" s="161">
        <v>5.2209999999999992</v>
      </c>
      <c r="D6" s="161">
        <v>1297</v>
      </c>
      <c r="E6" s="161">
        <v>22.43141</v>
      </c>
      <c r="F6" s="161">
        <v>14.224000000000002</v>
      </c>
      <c r="G6" s="161">
        <v>2614</v>
      </c>
      <c r="H6" s="161">
        <v>117.37317999999998</v>
      </c>
      <c r="I6" s="161">
        <v>0</v>
      </c>
      <c r="J6" s="161">
        <v>0</v>
      </c>
      <c r="K6" s="161">
        <v>0</v>
      </c>
      <c r="L6" s="161">
        <v>3911</v>
      </c>
      <c r="M6" s="161">
        <v>139.80219</v>
      </c>
      <c r="N6" s="161">
        <v>2</v>
      </c>
      <c r="O6" s="161">
        <v>9.7960000000000005E-2</v>
      </c>
    </row>
    <row r="7" spans="1:15" s="618" customFormat="1">
      <c r="A7" s="582">
        <v>44288</v>
      </c>
      <c r="B7" s="162">
        <v>21</v>
      </c>
      <c r="C7" s="162">
        <v>0.17299999999999999</v>
      </c>
      <c r="D7" s="162">
        <v>173</v>
      </c>
      <c r="E7" s="162">
        <v>2.9133100000000001</v>
      </c>
      <c r="F7" s="162">
        <v>3.72</v>
      </c>
      <c r="G7" s="162">
        <v>372</v>
      </c>
      <c r="H7" s="162">
        <v>16.042120000000001</v>
      </c>
      <c r="I7" s="162">
        <v>0</v>
      </c>
      <c r="J7" s="162">
        <v>0</v>
      </c>
      <c r="K7" s="162">
        <v>0</v>
      </c>
      <c r="L7" s="583">
        <v>545</v>
      </c>
      <c r="M7" s="583">
        <v>18.95543</v>
      </c>
      <c r="N7" s="162">
        <v>11</v>
      </c>
      <c r="O7" s="162">
        <v>0.46</v>
      </c>
    </row>
    <row r="8" spans="1:15" s="630" customFormat="1">
      <c r="A8" s="629">
        <v>44319</v>
      </c>
      <c r="B8" s="166">
        <v>21</v>
      </c>
      <c r="C8" s="166">
        <v>2.13</v>
      </c>
      <c r="D8" s="166">
        <v>213</v>
      </c>
      <c r="E8" s="166">
        <v>3.66</v>
      </c>
      <c r="F8" s="166">
        <v>4.16</v>
      </c>
      <c r="G8" s="166">
        <v>416</v>
      </c>
      <c r="H8" s="166">
        <v>18.87</v>
      </c>
      <c r="I8" s="166">
        <v>0</v>
      </c>
      <c r="J8" s="166">
        <v>0</v>
      </c>
      <c r="K8" s="166">
        <v>0</v>
      </c>
      <c r="L8" s="609">
        <v>629</v>
      </c>
      <c r="M8" s="609">
        <v>22.53</v>
      </c>
      <c r="N8" s="166">
        <v>10</v>
      </c>
      <c r="O8" s="166">
        <v>0.39</v>
      </c>
    </row>
    <row r="9" spans="1:15" s="630" customFormat="1">
      <c r="A9" s="629">
        <v>44349</v>
      </c>
      <c r="B9" s="166">
        <v>22</v>
      </c>
      <c r="C9" s="166">
        <v>2.23</v>
      </c>
      <c r="D9" s="166">
        <v>223</v>
      </c>
      <c r="E9" s="166">
        <v>3.86</v>
      </c>
      <c r="F9" s="166">
        <v>5.0199999999999996</v>
      </c>
      <c r="G9" s="166">
        <v>502</v>
      </c>
      <c r="H9" s="166">
        <v>22.58</v>
      </c>
      <c r="I9" s="166">
        <v>0</v>
      </c>
      <c r="J9" s="166">
        <v>0</v>
      </c>
      <c r="K9" s="166">
        <v>0</v>
      </c>
      <c r="L9" s="609">
        <v>725</v>
      </c>
      <c r="M9" s="609">
        <v>26.44</v>
      </c>
      <c r="N9" s="166">
        <v>7</v>
      </c>
      <c r="O9" s="166">
        <v>0.25</v>
      </c>
    </row>
    <row r="10" spans="1:15" s="630" customFormat="1">
      <c r="A10" s="629">
        <v>44408</v>
      </c>
      <c r="B10" s="166">
        <v>22</v>
      </c>
      <c r="C10" s="166">
        <v>0.20899999999999999</v>
      </c>
      <c r="D10" s="166">
        <v>209</v>
      </c>
      <c r="E10" s="166">
        <v>3.59</v>
      </c>
      <c r="F10" s="166">
        <v>0.42399999999999999</v>
      </c>
      <c r="G10" s="166">
        <v>424</v>
      </c>
      <c r="H10" s="166">
        <v>18.54</v>
      </c>
      <c r="I10" s="166">
        <v>0</v>
      </c>
      <c r="J10" s="166">
        <v>0</v>
      </c>
      <c r="K10" s="166">
        <v>0</v>
      </c>
      <c r="L10" s="609">
        <v>633</v>
      </c>
      <c r="M10" s="609">
        <v>22.13</v>
      </c>
      <c r="N10" s="166">
        <v>5</v>
      </c>
      <c r="O10" s="166">
        <v>0.2</v>
      </c>
    </row>
    <row r="11" spans="1:15" s="630" customFormat="1">
      <c r="A11" s="629">
        <v>44439</v>
      </c>
      <c r="B11" s="166">
        <v>22</v>
      </c>
      <c r="C11" s="166">
        <v>0.14899999999999999</v>
      </c>
      <c r="D11" s="166">
        <v>149</v>
      </c>
      <c r="E11" s="166">
        <v>2.6280000000000001</v>
      </c>
      <c r="F11" s="166">
        <v>0.39300000000000002</v>
      </c>
      <c r="G11" s="166">
        <v>393</v>
      </c>
      <c r="H11" s="166">
        <v>17.7044</v>
      </c>
      <c r="I11" s="166">
        <v>0</v>
      </c>
      <c r="J11" s="166">
        <v>0</v>
      </c>
      <c r="K11" s="166">
        <v>0</v>
      </c>
      <c r="L11" s="609">
        <v>542</v>
      </c>
      <c r="M11" s="609">
        <v>20.329999999999998</v>
      </c>
      <c r="N11" s="166">
        <v>7</v>
      </c>
      <c r="O11" s="166">
        <v>0.28723100000000001</v>
      </c>
    </row>
    <row r="12" spans="1:15" s="630" customFormat="1">
      <c r="A12" s="629">
        <v>44469</v>
      </c>
      <c r="B12" s="166">
        <v>22</v>
      </c>
      <c r="C12" s="166">
        <v>0.11799999999999999</v>
      </c>
      <c r="D12" s="166">
        <v>118</v>
      </c>
      <c r="E12" s="166">
        <v>2.08724</v>
      </c>
      <c r="F12" s="166">
        <v>0.253</v>
      </c>
      <c r="G12" s="166">
        <v>253</v>
      </c>
      <c r="H12" s="166">
        <v>11.303419999999999</v>
      </c>
      <c r="I12" s="166">
        <v>0</v>
      </c>
      <c r="J12" s="166">
        <v>0</v>
      </c>
      <c r="K12" s="166">
        <v>0</v>
      </c>
      <c r="L12" s="609">
        <v>371</v>
      </c>
      <c r="M12" s="609">
        <v>13.39066</v>
      </c>
      <c r="N12" s="166">
        <v>1</v>
      </c>
      <c r="O12" s="166">
        <v>4.6050000000000001E-2</v>
      </c>
    </row>
    <row r="13" spans="1:15" s="630" customFormat="1">
      <c r="A13" s="629">
        <v>44500</v>
      </c>
      <c r="B13" s="166">
        <v>21</v>
      </c>
      <c r="C13" s="166">
        <v>0.106</v>
      </c>
      <c r="D13" s="166">
        <v>106</v>
      </c>
      <c r="E13" s="166">
        <v>1.8464299999999998</v>
      </c>
      <c r="F13" s="166">
        <v>0.127</v>
      </c>
      <c r="G13" s="166">
        <v>127</v>
      </c>
      <c r="H13" s="166">
        <v>6.1666200000000009</v>
      </c>
      <c r="I13" s="166">
        <v>0</v>
      </c>
      <c r="J13" s="166">
        <v>0</v>
      </c>
      <c r="K13" s="166">
        <v>0</v>
      </c>
      <c r="L13" s="609">
        <v>233</v>
      </c>
      <c r="M13" s="609">
        <v>8.0130499999999998</v>
      </c>
      <c r="N13" s="166">
        <v>2</v>
      </c>
      <c r="O13" s="166">
        <v>9.7960000000000005E-2</v>
      </c>
    </row>
    <row r="14" spans="1:15" s="630" customFormat="1">
      <c r="A14" s="629">
        <v>44530</v>
      </c>
      <c r="B14" s="166">
        <v>22</v>
      </c>
      <c r="C14" s="166">
        <v>6.9000000000000006E-2</v>
      </c>
      <c r="D14" s="166">
        <v>69</v>
      </c>
      <c r="E14" s="166">
        <v>1.2250000000000001</v>
      </c>
      <c r="F14" s="166">
        <v>0.06</v>
      </c>
      <c r="G14" s="166">
        <v>60</v>
      </c>
      <c r="H14" s="166">
        <v>2.74</v>
      </c>
      <c r="I14" s="166">
        <v>0</v>
      </c>
      <c r="J14" s="166">
        <v>0</v>
      </c>
      <c r="K14" s="166">
        <v>0</v>
      </c>
      <c r="L14" s="609">
        <v>129</v>
      </c>
      <c r="M14" s="609">
        <v>3.9649999999999999</v>
      </c>
      <c r="N14" s="166">
        <v>2</v>
      </c>
      <c r="O14" s="166">
        <v>0.09</v>
      </c>
    </row>
    <row r="15" spans="1:15" s="630" customFormat="1">
      <c r="A15" s="482"/>
      <c r="B15" s="328"/>
      <c r="C15" s="328"/>
      <c r="D15" s="328"/>
      <c r="E15" s="328"/>
      <c r="F15" s="328"/>
      <c r="G15" s="328"/>
      <c r="H15" s="328"/>
      <c r="I15" s="328"/>
      <c r="J15" s="328"/>
      <c r="K15" s="328"/>
      <c r="L15" s="631"/>
      <c r="M15" s="631"/>
      <c r="N15" s="328"/>
      <c r="O15" s="328"/>
    </row>
    <row r="16" spans="1:15">
      <c r="A16" s="632" t="s">
        <v>1030</v>
      </c>
      <c r="B16" s="633"/>
      <c r="C16" s="633"/>
      <c r="D16" s="633"/>
      <c r="E16" s="634"/>
      <c r="F16" s="633"/>
      <c r="I16" s="635"/>
      <c r="J16" s="635"/>
      <c r="K16" s="635"/>
      <c r="L16" s="635"/>
      <c r="M16" s="635"/>
    </row>
    <row r="17" spans="1:7" ht="13.5" customHeight="1">
      <c r="A17" s="632" t="s">
        <v>969</v>
      </c>
      <c r="B17" s="635"/>
      <c r="G17" s="624" t="s">
        <v>740</v>
      </c>
    </row>
    <row r="18" spans="1:7">
      <c r="A18" s="636" t="s">
        <v>759</v>
      </c>
    </row>
  </sheetData>
  <mergeCells count="8">
    <mergeCell ref="A2:O2"/>
    <mergeCell ref="A3:A4"/>
    <mergeCell ref="B3:B4"/>
    <mergeCell ref="C3:E3"/>
    <mergeCell ref="F3:H3"/>
    <mergeCell ref="I3:K3"/>
    <mergeCell ref="L3:M3"/>
    <mergeCell ref="N3:O3"/>
  </mergeCells>
  <printOptions horizontalCentered="1"/>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activeCell="G24" sqref="G24"/>
    </sheetView>
  </sheetViews>
  <sheetFormatPr defaultRowHeight="15"/>
  <cols>
    <col min="1" max="1" width="14.7109375" style="25" bestFit="1" customWidth="1"/>
    <col min="2" max="2" width="9.28515625" style="25" bestFit="1" customWidth="1"/>
    <col min="3" max="3" width="14.42578125" style="25" customWidth="1"/>
    <col min="4" max="4" width="4.85546875" style="25" bestFit="1" customWidth="1"/>
    <col min="5" max="16384" width="9.140625" style="25"/>
  </cols>
  <sheetData>
    <row r="1" spans="1:15" ht="15.75" customHeight="1">
      <c r="A1" s="907" t="s">
        <v>560</v>
      </c>
      <c r="B1" s="907"/>
      <c r="C1" s="907"/>
    </row>
    <row r="2" spans="1:15" s="153" customFormat="1" ht="32.25" customHeight="1">
      <c r="A2" s="203" t="s">
        <v>134</v>
      </c>
      <c r="B2" s="199" t="s">
        <v>111</v>
      </c>
      <c r="C2" s="199" t="s">
        <v>561</v>
      </c>
    </row>
    <row r="3" spans="1:15" s="153" customFormat="1">
      <c r="A3" s="200" t="s">
        <v>95</v>
      </c>
      <c r="B3" s="686">
        <v>26</v>
      </c>
      <c r="C3" s="204">
        <v>215.7</v>
      </c>
    </row>
    <row r="4" spans="1:15" s="153" customFormat="1">
      <c r="A4" s="200" t="s">
        <v>96</v>
      </c>
      <c r="B4" s="325">
        <f>SUM(B5:B12)</f>
        <v>39</v>
      </c>
      <c r="C4" s="348">
        <f>SUM(C5:C12)</f>
        <v>436.53944000000001</v>
      </c>
    </row>
    <row r="5" spans="1:15" s="153" customFormat="1">
      <c r="A5" s="201">
        <v>44287</v>
      </c>
      <c r="B5" s="687">
        <v>5</v>
      </c>
      <c r="C5" s="205">
        <v>55.706800000000001</v>
      </c>
    </row>
    <row r="6" spans="1:15" s="153" customFormat="1">
      <c r="A6" s="201">
        <v>44317</v>
      </c>
      <c r="B6" s="687">
        <v>1</v>
      </c>
      <c r="C6" s="205">
        <v>1.1200000000000001</v>
      </c>
    </row>
    <row r="7" spans="1:15" s="153" customFormat="1">
      <c r="A7" s="201">
        <v>44349</v>
      </c>
      <c r="B7" s="687">
        <v>4</v>
      </c>
      <c r="C7" s="205">
        <v>23.349999999999998</v>
      </c>
    </row>
    <row r="8" spans="1:15" s="153" customFormat="1">
      <c r="A8" s="201">
        <v>44380</v>
      </c>
      <c r="B8" s="687">
        <v>3</v>
      </c>
      <c r="C8" s="205">
        <v>14.3</v>
      </c>
    </row>
    <row r="9" spans="1:15" s="153" customFormat="1">
      <c r="A9" s="201">
        <v>44411</v>
      </c>
      <c r="B9" s="687">
        <v>4</v>
      </c>
      <c r="C9" s="205">
        <v>29.54</v>
      </c>
    </row>
    <row r="10" spans="1:15" s="153" customFormat="1">
      <c r="A10" s="201">
        <v>44440</v>
      </c>
      <c r="B10" s="687">
        <v>7</v>
      </c>
      <c r="C10" s="205">
        <v>94.910000000000011</v>
      </c>
    </row>
    <row r="11" spans="1:15" s="153" customFormat="1">
      <c r="A11" s="201">
        <v>44470</v>
      </c>
      <c r="B11" s="687">
        <v>11</v>
      </c>
      <c r="C11" s="205">
        <v>107.96264000000002</v>
      </c>
    </row>
    <row r="12" spans="1:15" s="153" customFormat="1">
      <c r="A12" s="201">
        <v>44502</v>
      </c>
      <c r="B12" s="687">
        <v>4</v>
      </c>
      <c r="C12" s="205">
        <v>109.65</v>
      </c>
    </row>
    <row r="13" spans="1:15" s="153" customFormat="1" ht="15" customHeight="1">
      <c r="A13" s="206" t="s">
        <v>562</v>
      </c>
      <c r="B13" s="206"/>
      <c r="C13" s="206"/>
      <c r="D13" s="207"/>
      <c r="E13" s="207"/>
      <c r="F13" s="207"/>
      <c r="G13" s="207"/>
      <c r="H13" s="207"/>
      <c r="I13" s="207"/>
      <c r="J13" s="207"/>
      <c r="K13" s="207"/>
      <c r="L13" s="207"/>
      <c r="M13" s="207"/>
      <c r="N13" s="207"/>
      <c r="O13" s="207"/>
    </row>
    <row r="14" spans="1:15" s="153" customFormat="1" ht="61.5" customHeight="1">
      <c r="A14" s="905" t="s">
        <v>563</v>
      </c>
      <c r="B14" s="905"/>
      <c r="C14" s="905"/>
      <c r="D14" s="207"/>
      <c r="E14" s="207"/>
      <c r="F14" s="207"/>
      <c r="G14" s="207"/>
      <c r="H14" s="207"/>
      <c r="I14" s="207"/>
      <c r="J14" s="207"/>
      <c r="K14" s="207"/>
      <c r="L14" s="207"/>
      <c r="M14" s="207"/>
      <c r="N14" s="207"/>
      <c r="O14" s="207"/>
    </row>
    <row r="15" spans="1:15" s="153" customFormat="1" ht="61.5" customHeight="1">
      <c r="A15" s="903" t="s">
        <v>564</v>
      </c>
      <c r="B15" s="904"/>
      <c r="C15" s="904"/>
      <c r="D15" s="207"/>
      <c r="E15" s="207"/>
      <c r="F15" s="207"/>
      <c r="G15" s="207"/>
      <c r="H15" s="207"/>
      <c r="I15" s="207"/>
      <c r="J15" s="207"/>
      <c r="K15" s="207"/>
      <c r="L15" s="207"/>
      <c r="M15" s="207"/>
      <c r="N15" s="207"/>
      <c r="O15" s="207"/>
    </row>
    <row r="16" spans="1:15" s="153" customFormat="1" ht="15" customHeight="1">
      <c r="A16" s="905" t="s">
        <v>986</v>
      </c>
      <c r="B16" s="905"/>
      <c r="C16" s="905"/>
      <c r="D16" s="207"/>
      <c r="E16" s="207"/>
      <c r="F16" s="207"/>
      <c r="G16" s="207"/>
      <c r="H16" s="207"/>
      <c r="I16" s="207"/>
      <c r="J16" s="207"/>
      <c r="K16" s="207"/>
      <c r="L16" s="207"/>
      <c r="M16" s="207"/>
      <c r="N16" s="207"/>
      <c r="O16" s="207"/>
    </row>
    <row r="17" spans="1:3" s="153" customFormat="1">
      <c r="A17" s="906" t="s">
        <v>113</v>
      </c>
      <c r="B17" s="906"/>
      <c r="C17" s="906"/>
    </row>
  </sheetData>
  <mergeCells count="5">
    <mergeCell ref="A15:C15"/>
    <mergeCell ref="A16:C16"/>
    <mergeCell ref="A17:C17"/>
    <mergeCell ref="A1:C1"/>
    <mergeCell ref="A14:C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view="pageBreakPreview" zoomScaleNormal="100" zoomScaleSheetLayoutView="100" workbookViewId="0">
      <selection activeCell="N20" sqref="N20"/>
    </sheetView>
  </sheetViews>
  <sheetFormatPr defaultColWidth="8.85546875" defaultRowHeight="15"/>
  <cols>
    <col min="1" max="2" width="8.85546875" style="624"/>
    <col min="3" max="3" width="10.42578125" style="624" bestFit="1" customWidth="1"/>
    <col min="4" max="4" width="9.28515625" style="624" bestFit="1" customWidth="1"/>
    <col min="5" max="5" width="10.42578125" style="624" bestFit="1" customWidth="1"/>
    <col min="6" max="6" width="10.5703125" style="624" customWidth="1"/>
    <col min="7" max="8" width="9.140625" style="624" customWidth="1"/>
    <col min="9" max="9" width="10.42578125" style="624" customWidth="1"/>
    <col min="10" max="18" width="8.85546875" style="624"/>
    <col min="19" max="19" width="10.85546875" style="624" bestFit="1" customWidth="1"/>
    <col min="20" max="20" width="11.28515625" style="624" customWidth="1"/>
    <col min="21" max="21" width="9.140625" style="624" customWidth="1"/>
    <col min="22" max="16384" width="8.85546875" style="624"/>
  </cols>
  <sheetData>
    <row r="1" spans="1:21">
      <c r="A1" s="1075" t="s">
        <v>1074</v>
      </c>
      <c r="B1" s="1075"/>
      <c r="C1" s="1075"/>
      <c r="D1" s="1075"/>
      <c r="E1" s="1075"/>
      <c r="F1" s="1075"/>
      <c r="G1" s="1075"/>
      <c r="H1" s="1075"/>
      <c r="I1" s="1075"/>
      <c r="J1" s="1075"/>
      <c r="K1" s="1075"/>
      <c r="L1" s="1075"/>
      <c r="M1" s="1075"/>
      <c r="N1" s="1075"/>
      <c r="O1" s="1075"/>
      <c r="P1" s="1075"/>
      <c r="Q1" s="1075"/>
      <c r="R1" s="1075"/>
      <c r="S1" s="1075"/>
      <c r="T1" s="1075"/>
      <c r="U1" s="1075"/>
    </row>
    <row r="2" spans="1:21" ht="15.75">
      <c r="A2" s="1041" t="s">
        <v>516</v>
      </c>
      <c r="B2" s="1041"/>
      <c r="C2" s="1041"/>
      <c r="D2" s="1041"/>
      <c r="E2" s="1041"/>
      <c r="F2" s="1041"/>
      <c r="G2" s="1041"/>
      <c r="H2" s="1041"/>
      <c r="I2" s="1041"/>
      <c r="J2" s="1041"/>
      <c r="K2" s="1041"/>
      <c r="L2" s="1041"/>
      <c r="M2" s="1041"/>
      <c r="N2" s="1041"/>
      <c r="O2" s="1041"/>
      <c r="P2" s="1041"/>
      <c r="Q2" s="1041"/>
      <c r="R2" s="1041"/>
    </row>
    <row r="3" spans="1:21" ht="30" customHeight="1">
      <c r="A3" s="1048" t="s">
        <v>458</v>
      </c>
      <c r="B3" s="1048" t="s">
        <v>534</v>
      </c>
      <c r="C3" s="1056" t="s">
        <v>518</v>
      </c>
      <c r="D3" s="1074"/>
      <c r="E3" s="1057"/>
      <c r="F3" s="1056" t="s">
        <v>520</v>
      </c>
      <c r="G3" s="1074"/>
      <c r="H3" s="1057"/>
      <c r="I3" s="1056" t="s">
        <v>760</v>
      </c>
      <c r="J3" s="1074"/>
      <c r="K3" s="1057"/>
      <c r="L3" s="1056" t="s">
        <v>734</v>
      </c>
      <c r="M3" s="1074"/>
      <c r="N3" s="1057"/>
      <c r="O3" s="1056" t="s">
        <v>90</v>
      </c>
      <c r="P3" s="1057"/>
      <c r="Q3" s="1048" t="s">
        <v>537</v>
      </c>
      <c r="R3" s="1048"/>
    </row>
    <row r="4" spans="1:21" ht="38.25">
      <c r="A4" s="1048"/>
      <c r="B4" s="1048"/>
      <c r="C4" s="498" t="s">
        <v>970</v>
      </c>
      <c r="D4" s="498" t="s">
        <v>535</v>
      </c>
      <c r="E4" s="498" t="s">
        <v>1064</v>
      </c>
      <c r="F4" s="498" t="s">
        <v>970</v>
      </c>
      <c r="G4" s="498" t="s">
        <v>535</v>
      </c>
      <c r="H4" s="498" t="s">
        <v>1063</v>
      </c>
      <c r="I4" s="498" t="s">
        <v>970</v>
      </c>
      <c r="J4" s="498" t="s">
        <v>535</v>
      </c>
      <c r="K4" s="498" t="s">
        <v>1063</v>
      </c>
      <c r="L4" s="498" t="s">
        <v>531</v>
      </c>
      <c r="M4" s="498" t="s">
        <v>535</v>
      </c>
      <c r="N4" s="498" t="s">
        <v>1063</v>
      </c>
      <c r="O4" s="498" t="s">
        <v>535</v>
      </c>
      <c r="P4" s="498" t="s">
        <v>1064</v>
      </c>
      <c r="Q4" s="498" t="s">
        <v>536</v>
      </c>
      <c r="R4" s="498" t="s">
        <v>1065</v>
      </c>
    </row>
    <row r="5" spans="1:21">
      <c r="A5" s="627" t="s">
        <v>95</v>
      </c>
      <c r="B5" s="326">
        <v>254</v>
      </c>
      <c r="C5" s="326">
        <v>856.37975000000017</v>
      </c>
      <c r="D5" s="326">
        <v>120442</v>
      </c>
      <c r="E5" s="326">
        <v>4870.9331300000003</v>
      </c>
      <c r="F5" s="326">
        <v>7.7490000000000002E-4</v>
      </c>
      <c r="G5" s="326">
        <v>1535</v>
      </c>
      <c r="H5" s="326">
        <v>87.287484000000006</v>
      </c>
      <c r="I5" s="326">
        <v>0</v>
      </c>
      <c r="J5" s="326">
        <v>0</v>
      </c>
      <c r="K5" s="326">
        <v>0</v>
      </c>
      <c r="L5" s="326">
        <v>0.35470668499999997</v>
      </c>
      <c r="M5" s="326">
        <v>26</v>
      </c>
      <c r="N5" s="326">
        <v>0.57201000000000002</v>
      </c>
      <c r="O5" s="326">
        <v>122003</v>
      </c>
      <c r="P5" s="326">
        <v>4958.7926240000006</v>
      </c>
      <c r="Q5" s="326">
        <v>28</v>
      </c>
      <c r="R5" s="326">
        <v>1.0900000000000001</v>
      </c>
    </row>
    <row r="6" spans="1:21" s="628" customFormat="1">
      <c r="A6" s="581" t="s">
        <v>96</v>
      </c>
      <c r="B6" s="161">
        <v>173</v>
      </c>
      <c r="C6" s="161">
        <v>160.32724999999999</v>
      </c>
      <c r="D6" s="161">
        <v>35467</v>
      </c>
      <c r="E6" s="161">
        <v>2005.848</v>
      </c>
      <c r="F6" s="161">
        <v>1.7200000000000001E-4</v>
      </c>
      <c r="G6" s="161">
        <v>1770</v>
      </c>
      <c r="H6" s="161">
        <v>83.972829999999988</v>
      </c>
      <c r="I6" s="161">
        <v>69.340059999999994</v>
      </c>
      <c r="J6" s="161">
        <v>6934.0000600000003</v>
      </c>
      <c r="K6" s="161">
        <v>317.05803000000003</v>
      </c>
      <c r="L6" s="161">
        <v>0</v>
      </c>
      <c r="M6" s="161">
        <v>0</v>
      </c>
      <c r="N6" s="161">
        <v>0</v>
      </c>
      <c r="O6" s="161">
        <v>44171</v>
      </c>
      <c r="P6" s="161">
        <v>2406.8788</v>
      </c>
      <c r="Q6" s="161">
        <v>99</v>
      </c>
      <c r="R6" s="161">
        <v>6.15</v>
      </c>
    </row>
    <row r="7" spans="1:21" s="618" customFormat="1">
      <c r="A7" s="582">
        <v>44288</v>
      </c>
      <c r="B7" s="162">
        <v>21</v>
      </c>
      <c r="C7" s="162">
        <v>14.226000000000001</v>
      </c>
      <c r="D7" s="162">
        <v>3534</v>
      </c>
      <c r="E7" s="162">
        <v>174.66</v>
      </c>
      <c r="F7" s="162">
        <v>2.0000000000000002E-5</v>
      </c>
      <c r="G7" s="162">
        <v>230</v>
      </c>
      <c r="H7" s="162">
        <v>10.74</v>
      </c>
      <c r="I7" s="162">
        <v>2.0000000000000002E-5</v>
      </c>
      <c r="J7" s="162">
        <v>2.0000000000000002E-5</v>
      </c>
      <c r="K7" s="162">
        <v>2.0000000000000002E-5</v>
      </c>
      <c r="L7" s="162">
        <v>0</v>
      </c>
      <c r="M7" s="162">
        <v>0</v>
      </c>
      <c r="N7" s="162">
        <v>0</v>
      </c>
      <c r="O7" s="162">
        <v>3764</v>
      </c>
      <c r="P7" s="162">
        <v>185.4</v>
      </c>
      <c r="Q7" s="162">
        <v>0</v>
      </c>
      <c r="R7" s="162">
        <v>0</v>
      </c>
    </row>
    <row r="8" spans="1:21" s="618" customFormat="1">
      <c r="A8" s="591">
        <v>44319</v>
      </c>
      <c r="B8" s="327">
        <v>21</v>
      </c>
      <c r="C8" s="327">
        <v>15.305</v>
      </c>
      <c r="D8" s="327">
        <v>3749</v>
      </c>
      <c r="E8" s="327">
        <v>184.73</v>
      </c>
      <c r="F8" s="327">
        <v>2.0000000000000002E-5</v>
      </c>
      <c r="G8" s="327">
        <v>220</v>
      </c>
      <c r="H8" s="327">
        <v>10.59</v>
      </c>
      <c r="I8" s="162">
        <v>2.0000000000000002E-5</v>
      </c>
      <c r="J8" s="162">
        <v>2.0000000000000002E-5</v>
      </c>
      <c r="K8" s="162">
        <v>2.0000000000000002E-5</v>
      </c>
      <c r="L8" s="327">
        <v>0</v>
      </c>
      <c r="M8" s="327">
        <v>0</v>
      </c>
      <c r="N8" s="327">
        <v>0</v>
      </c>
      <c r="O8" s="327">
        <v>3969</v>
      </c>
      <c r="P8" s="327">
        <v>195.32</v>
      </c>
      <c r="Q8" s="327">
        <v>23</v>
      </c>
      <c r="R8" s="327">
        <v>1.24</v>
      </c>
    </row>
    <row r="9" spans="1:21" s="618" customFormat="1">
      <c r="A9" s="582">
        <v>44349</v>
      </c>
      <c r="B9" s="162">
        <v>22</v>
      </c>
      <c r="C9" s="162">
        <v>18.594999999999999</v>
      </c>
      <c r="D9" s="162">
        <v>4495</v>
      </c>
      <c r="E9" s="162">
        <v>227.91</v>
      </c>
      <c r="F9" s="162">
        <v>2.3E-5</v>
      </c>
      <c r="G9" s="162">
        <v>230</v>
      </c>
      <c r="H9" s="162">
        <v>11</v>
      </c>
      <c r="I9" s="162">
        <v>2.0000000000000002E-5</v>
      </c>
      <c r="J9" s="162">
        <v>2.0000000000000002E-5</v>
      </c>
      <c r="K9" s="162">
        <v>2.0000000000000002E-5</v>
      </c>
      <c r="L9" s="162">
        <v>0</v>
      </c>
      <c r="M9" s="162">
        <v>0</v>
      </c>
      <c r="N9" s="162">
        <v>0</v>
      </c>
      <c r="O9" s="162">
        <v>4725</v>
      </c>
      <c r="P9" s="162">
        <v>238.91</v>
      </c>
      <c r="Q9" s="162">
        <v>35</v>
      </c>
      <c r="R9" s="162">
        <v>1.44</v>
      </c>
    </row>
    <row r="10" spans="1:21" s="618" customFormat="1">
      <c r="A10" s="582">
        <v>44408</v>
      </c>
      <c r="B10" s="162">
        <v>22</v>
      </c>
      <c r="C10" s="162">
        <v>18.827750000000002</v>
      </c>
      <c r="D10" s="162">
        <v>4421</v>
      </c>
      <c r="E10" s="162">
        <v>238.75</v>
      </c>
      <c r="F10" s="162">
        <v>2.1999999999999999E-5</v>
      </c>
      <c r="G10" s="162">
        <v>220</v>
      </c>
      <c r="H10" s="162">
        <v>10.506570999999999</v>
      </c>
      <c r="I10" s="162">
        <v>3.71</v>
      </c>
      <c r="J10" s="162">
        <v>371</v>
      </c>
      <c r="K10" s="162">
        <v>16.675429999999999</v>
      </c>
      <c r="L10" s="162">
        <v>0</v>
      </c>
      <c r="M10" s="162">
        <v>0</v>
      </c>
      <c r="N10" s="162">
        <v>0</v>
      </c>
      <c r="O10" s="162">
        <v>5012</v>
      </c>
      <c r="P10" s="162">
        <v>265.93200100000001</v>
      </c>
      <c r="Q10" s="162">
        <v>61</v>
      </c>
      <c r="R10" s="162">
        <v>3.2</v>
      </c>
    </row>
    <row r="11" spans="1:21" s="618" customFormat="1">
      <c r="A11" s="582">
        <v>44439</v>
      </c>
      <c r="B11" s="162">
        <v>22</v>
      </c>
      <c r="C11" s="162">
        <v>20.042249999999999</v>
      </c>
      <c r="D11" s="162">
        <v>3846</v>
      </c>
      <c r="E11" s="162">
        <v>245.83</v>
      </c>
      <c r="F11" s="162">
        <v>2.3E-5</v>
      </c>
      <c r="G11" s="162">
        <v>230</v>
      </c>
      <c r="H11" s="162">
        <v>10.83</v>
      </c>
      <c r="I11" s="162">
        <v>11.94</v>
      </c>
      <c r="J11" s="162">
        <v>1194</v>
      </c>
      <c r="K11" s="162">
        <v>53.55</v>
      </c>
      <c r="L11" s="162">
        <v>0</v>
      </c>
      <c r="M11" s="162">
        <v>0</v>
      </c>
      <c r="N11" s="162">
        <v>0</v>
      </c>
      <c r="O11" s="162">
        <v>5270</v>
      </c>
      <c r="P11" s="162">
        <v>310.21000000000004</v>
      </c>
      <c r="Q11" s="162">
        <v>103</v>
      </c>
      <c r="R11" s="162">
        <v>6.08</v>
      </c>
    </row>
    <row r="12" spans="1:21" s="618" customFormat="1">
      <c r="A12" s="582">
        <v>44469</v>
      </c>
      <c r="B12" s="162">
        <v>22</v>
      </c>
      <c r="C12" s="162">
        <v>20.93975</v>
      </c>
      <c r="D12" s="162">
        <v>3952</v>
      </c>
      <c r="E12" s="162">
        <v>246.65</v>
      </c>
      <c r="F12" s="162">
        <v>2.3E-5</v>
      </c>
      <c r="G12" s="162">
        <v>230</v>
      </c>
      <c r="H12" s="162">
        <v>10.721874</v>
      </c>
      <c r="I12" s="162">
        <v>13.31</v>
      </c>
      <c r="J12" s="162">
        <v>1331</v>
      </c>
      <c r="K12" s="162">
        <v>58.48</v>
      </c>
      <c r="L12" s="162">
        <v>0</v>
      </c>
      <c r="M12" s="162">
        <v>0</v>
      </c>
      <c r="N12" s="162">
        <v>0</v>
      </c>
      <c r="O12" s="162">
        <v>5513</v>
      </c>
      <c r="P12" s="162">
        <v>315.85187400000001</v>
      </c>
      <c r="Q12" s="162">
        <v>86</v>
      </c>
      <c r="R12" s="162">
        <v>5.31</v>
      </c>
    </row>
    <row r="13" spans="1:21" s="618" customFormat="1">
      <c r="A13" s="582">
        <v>44500</v>
      </c>
      <c r="B13" s="162">
        <v>21</v>
      </c>
      <c r="C13" s="162">
        <v>24.05875</v>
      </c>
      <c r="D13" s="162">
        <v>5208</v>
      </c>
      <c r="E13" s="162">
        <v>305.59800000000001</v>
      </c>
      <c r="F13" s="162">
        <v>2.3E-5</v>
      </c>
      <c r="G13" s="162">
        <v>230</v>
      </c>
      <c r="H13" s="162">
        <v>10.885691</v>
      </c>
      <c r="I13" s="162">
        <v>16.25</v>
      </c>
      <c r="J13" s="162">
        <v>1625</v>
      </c>
      <c r="K13" s="162">
        <v>79.86936</v>
      </c>
      <c r="L13" s="162">
        <v>0</v>
      </c>
      <c r="M13" s="162">
        <v>0</v>
      </c>
      <c r="N13" s="162">
        <v>0</v>
      </c>
      <c r="O13" s="162">
        <v>7063</v>
      </c>
      <c r="P13" s="162">
        <v>396.35305099999999</v>
      </c>
      <c r="Q13" s="162">
        <v>36</v>
      </c>
      <c r="R13" s="162">
        <v>2.41</v>
      </c>
    </row>
    <row r="14" spans="1:21" s="618" customFormat="1">
      <c r="A14" s="582">
        <v>44530</v>
      </c>
      <c r="B14" s="162">
        <v>22</v>
      </c>
      <c r="C14" s="162">
        <v>28.332750000000001</v>
      </c>
      <c r="D14" s="162">
        <v>6262</v>
      </c>
      <c r="E14" s="162">
        <v>381.72</v>
      </c>
      <c r="F14" s="162">
        <v>1.7999999999999997E-5</v>
      </c>
      <c r="G14" s="162">
        <v>180</v>
      </c>
      <c r="H14" s="162">
        <v>8.6986939999999997</v>
      </c>
      <c r="I14" s="162">
        <v>24.13</v>
      </c>
      <c r="J14" s="162">
        <v>2413</v>
      </c>
      <c r="K14" s="162">
        <v>108.48318</v>
      </c>
      <c r="L14" s="162">
        <v>0</v>
      </c>
      <c r="M14" s="162">
        <v>0</v>
      </c>
      <c r="N14" s="162">
        <v>0</v>
      </c>
      <c r="O14" s="162">
        <v>8855</v>
      </c>
      <c r="P14" s="162">
        <v>498.90187400000002</v>
      </c>
      <c r="Q14" s="162">
        <v>99</v>
      </c>
      <c r="R14" s="162">
        <v>6.15</v>
      </c>
    </row>
    <row r="15" spans="1:21" s="618" customFormat="1">
      <c r="A15" s="172"/>
      <c r="B15" s="172"/>
      <c r="C15" s="172"/>
      <c r="D15" s="172"/>
      <c r="E15" s="172"/>
      <c r="F15" s="172"/>
      <c r="G15" s="172"/>
      <c r="H15" s="172"/>
      <c r="I15" s="172"/>
      <c r="J15" s="172"/>
      <c r="K15" s="172"/>
      <c r="L15" s="172"/>
      <c r="M15" s="172"/>
      <c r="N15" s="172"/>
      <c r="O15" s="172"/>
      <c r="P15" s="172"/>
      <c r="Q15" s="172"/>
      <c r="R15" s="172"/>
    </row>
    <row r="16" spans="1:21" ht="15.75">
      <c r="A16" s="1077" t="s">
        <v>517</v>
      </c>
      <c r="B16" s="1077"/>
      <c r="C16" s="1077"/>
      <c r="D16" s="1077"/>
      <c r="E16" s="1077"/>
      <c r="F16" s="1077"/>
      <c r="G16" s="1077"/>
      <c r="H16" s="1077"/>
      <c r="I16" s="1077"/>
      <c r="J16" s="1077"/>
      <c r="K16" s="637"/>
      <c r="L16" s="637"/>
      <c r="M16" s="637"/>
      <c r="N16" s="637"/>
      <c r="O16" s="637"/>
      <c r="P16" s="637"/>
      <c r="Q16" s="638"/>
      <c r="R16" s="637"/>
      <c r="S16" s="638"/>
      <c r="T16" s="637"/>
      <c r="U16" s="637"/>
    </row>
    <row r="17" spans="1:21" ht="25.35" customHeight="1">
      <c r="A17" s="1049" t="s">
        <v>745</v>
      </c>
      <c r="B17" s="1049" t="s">
        <v>534</v>
      </c>
      <c r="C17" s="1050" t="s">
        <v>523</v>
      </c>
      <c r="D17" s="1050"/>
      <c r="E17" s="1050"/>
      <c r="F17" s="1050"/>
      <c r="G17" s="1050" t="s">
        <v>90</v>
      </c>
      <c r="H17" s="1054"/>
      <c r="I17" s="1050" t="s">
        <v>537</v>
      </c>
      <c r="J17" s="1050"/>
      <c r="K17" s="637"/>
      <c r="L17" s="637"/>
      <c r="M17" s="637"/>
      <c r="N17" s="637"/>
      <c r="O17" s="637"/>
      <c r="P17" s="637" t="s">
        <v>740</v>
      </c>
      <c r="Q17" s="637"/>
      <c r="R17" s="637"/>
      <c r="S17" s="638"/>
      <c r="T17" s="637"/>
      <c r="U17" s="637"/>
    </row>
    <row r="18" spans="1:21" ht="15" customHeight="1">
      <c r="A18" s="1049"/>
      <c r="B18" s="1049"/>
      <c r="C18" s="1051" t="s">
        <v>747</v>
      </c>
      <c r="D18" s="1051"/>
      <c r="E18" s="1051" t="s">
        <v>748</v>
      </c>
      <c r="F18" s="1051"/>
      <c r="G18" s="1052" t="s">
        <v>535</v>
      </c>
      <c r="H18" s="1045" t="s">
        <v>1060</v>
      </c>
      <c r="I18" s="1043" t="s">
        <v>536</v>
      </c>
      <c r="J18" s="1049" t="s">
        <v>749</v>
      </c>
      <c r="K18" s="637"/>
      <c r="L18" s="637"/>
      <c r="M18" s="637"/>
      <c r="N18" s="637"/>
      <c r="O18" s="637" t="s">
        <v>740</v>
      </c>
      <c r="P18" s="637"/>
      <c r="Q18" s="637"/>
      <c r="R18" s="637"/>
      <c r="S18" s="637"/>
      <c r="T18" s="637"/>
      <c r="U18" s="637"/>
    </row>
    <row r="19" spans="1:21" ht="37.5" customHeight="1">
      <c r="A19" s="1049"/>
      <c r="B19" s="1049"/>
      <c r="C19" s="590" t="s">
        <v>535</v>
      </c>
      <c r="D19" s="579" t="s">
        <v>1059</v>
      </c>
      <c r="E19" s="590" t="s">
        <v>535</v>
      </c>
      <c r="F19" s="579" t="s">
        <v>1059</v>
      </c>
      <c r="G19" s="1053"/>
      <c r="H19" s="1078"/>
      <c r="I19" s="1044"/>
      <c r="J19" s="1049"/>
      <c r="K19" s="637"/>
      <c r="L19" s="637"/>
      <c r="M19" s="637"/>
      <c r="N19" s="637"/>
      <c r="O19" s="637"/>
      <c r="P19" s="637"/>
      <c r="Q19" s="637"/>
      <c r="R19" s="637"/>
      <c r="S19" s="637"/>
      <c r="T19" s="637"/>
      <c r="U19" s="637"/>
    </row>
    <row r="20" spans="1:21">
      <c r="A20" s="639" t="s">
        <v>95</v>
      </c>
      <c r="B20" s="640">
        <v>216</v>
      </c>
      <c r="C20" s="640">
        <v>6617186</v>
      </c>
      <c r="D20" s="640">
        <v>362427.98</v>
      </c>
      <c r="E20" s="640">
        <v>4591356</v>
      </c>
      <c r="F20" s="640">
        <v>242636.24</v>
      </c>
      <c r="G20" s="640">
        <v>11208542</v>
      </c>
      <c r="H20" s="640">
        <v>605064.22</v>
      </c>
      <c r="I20" s="640">
        <v>27</v>
      </c>
      <c r="J20" s="640">
        <v>1.25</v>
      </c>
      <c r="K20" s="637"/>
      <c r="L20" s="637"/>
      <c r="M20" s="637"/>
      <c r="N20" s="637"/>
      <c r="O20" s="641"/>
      <c r="P20" s="638"/>
      <c r="Q20" s="637"/>
      <c r="R20" s="637"/>
      <c r="S20" s="637"/>
      <c r="T20" s="637"/>
      <c r="U20" s="637"/>
    </row>
    <row r="21" spans="1:21" s="628" customFormat="1">
      <c r="A21" s="642" t="s">
        <v>96</v>
      </c>
      <c r="B21" s="173">
        <v>173</v>
      </c>
      <c r="C21" s="173">
        <v>5914594</v>
      </c>
      <c r="D21" s="173">
        <v>292471.84000000003</v>
      </c>
      <c r="E21" s="173">
        <v>7047111</v>
      </c>
      <c r="F21" s="173">
        <v>323468.44</v>
      </c>
      <c r="G21" s="173">
        <v>12961705</v>
      </c>
      <c r="H21" s="173">
        <v>615940.28</v>
      </c>
      <c r="I21" s="173">
        <v>36</v>
      </c>
      <c r="J21" s="173">
        <v>1.7528999999999999</v>
      </c>
      <c r="K21" s="643"/>
      <c r="L21" s="643"/>
      <c r="M21" s="643"/>
      <c r="N21" s="643"/>
      <c r="O21" s="644"/>
      <c r="P21" s="644"/>
      <c r="Q21" s="644"/>
      <c r="R21" s="644"/>
      <c r="S21" s="644"/>
      <c r="T21" s="644"/>
      <c r="U21" s="644"/>
    </row>
    <row r="22" spans="1:21" s="618" customFormat="1">
      <c r="A22" s="645">
        <v>44287</v>
      </c>
      <c r="B22" s="174">
        <v>21</v>
      </c>
      <c r="C22" s="646">
        <v>562642</v>
      </c>
      <c r="D22" s="646">
        <v>28555.37</v>
      </c>
      <c r="E22" s="646">
        <v>782691</v>
      </c>
      <c r="F22" s="646">
        <v>37534.050000000003</v>
      </c>
      <c r="G22" s="646">
        <v>1345333</v>
      </c>
      <c r="H22" s="647">
        <v>66089.42</v>
      </c>
      <c r="I22" s="648">
        <v>9</v>
      </c>
      <c r="J22" s="648">
        <v>0.42588025000000002</v>
      </c>
      <c r="K22" s="644"/>
      <c r="L22" s="644"/>
      <c r="M22" s="644"/>
      <c r="N22" s="644"/>
      <c r="Q22" s="644"/>
      <c r="R22" s="644"/>
      <c r="S22" s="644"/>
      <c r="T22" s="644"/>
      <c r="U22" s="644"/>
    </row>
    <row r="23" spans="1:21" s="618" customFormat="1">
      <c r="A23" s="645">
        <v>44317</v>
      </c>
      <c r="B23" s="174">
        <v>21</v>
      </c>
      <c r="C23" s="646">
        <v>625240</v>
      </c>
      <c r="D23" s="646">
        <v>31149.18</v>
      </c>
      <c r="E23" s="646">
        <v>800831</v>
      </c>
      <c r="F23" s="646">
        <v>36822.53</v>
      </c>
      <c r="G23" s="646">
        <v>1426071</v>
      </c>
      <c r="H23" s="647">
        <v>67971.709999999992</v>
      </c>
      <c r="I23" s="648">
        <v>14</v>
      </c>
      <c r="J23" s="648">
        <v>0.69266075000000005</v>
      </c>
      <c r="K23" s="644"/>
      <c r="L23" s="644"/>
      <c r="M23" s="644"/>
      <c r="N23" s="644"/>
      <c r="Q23" s="644"/>
      <c r="R23" s="644"/>
      <c r="S23" s="644"/>
      <c r="T23" s="644"/>
      <c r="U23" s="644"/>
    </row>
    <row r="24" spans="1:21" s="618" customFormat="1">
      <c r="A24" s="645">
        <v>44349</v>
      </c>
      <c r="B24" s="174">
        <v>22</v>
      </c>
      <c r="C24" s="646">
        <v>974515</v>
      </c>
      <c r="D24" s="646">
        <v>48658.22</v>
      </c>
      <c r="E24" s="646">
        <v>494938</v>
      </c>
      <c r="F24" s="646">
        <v>22975.1</v>
      </c>
      <c r="G24" s="646">
        <v>1469453</v>
      </c>
      <c r="H24" s="647">
        <v>71633.320000000007</v>
      </c>
      <c r="I24" s="648">
        <v>14</v>
      </c>
      <c r="J24" s="648">
        <v>0.66194224999999995</v>
      </c>
      <c r="K24" s="644"/>
      <c r="L24" s="644"/>
      <c r="M24" s="644"/>
      <c r="N24" s="644"/>
      <c r="Q24" s="644"/>
      <c r="R24" s="644"/>
      <c r="S24" s="644"/>
      <c r="T24" s="644"/>
      <c r="U24" s="644"/>
    </row>
    <row r="25" spans="1:21" s="618" customFormat="1">
      <c r="A25" s="645">
        <v>44408</v>
      </c>
      <c r="B25" s="174">
        <v>22</v>
      </c>
      <c r="C25" s="646">
        <v>474563</v>
      </c>
      <c r="D25" s="646">
        <v>23392.91</v>
      </c>
      <c r="E25" s="646">
        <v>994147</v>
      </c>
      <c r="F25" s="646">
        <v>45647.360000000001</v>
      </c>
      <c r="G25" s="646">
        <v>1468710</v>
      </c>
      <c r="H25" s="647">
        <v>69040.27</v>
      </c>
      <c r="I25" s="648">
        <v>10</v>
      </c>
      <c r="J25" s="648">
        <v>0.48386325000000002</v>
      </c>
      <c r="K25" s="644"/>
      <c r="L25" s="644"/>
      <c r="M25" s="644"/>
      <c r="N25" s="644"/>
      <c r="Q25" s="644"/>
      <c r="R25" s="644"/>
      <c r="S25" s="644"/>
      <c r="T25" s="644"/>
      <c r="U25" s="644"/>
    </row>
    <row r="26" spans="1:21" s="618" customFormat="1">
      <c r="A26" s="645">
        <v>44439</v>
      </c>
      <c r="B26" s="174">
        <v>22</v>
      </c>
      <c r="C26" s="646">
        <v>789571</v>
      </c>
      <c r="D26" s="646">
        <v>38754.35</v>
      </c>
      <c r="E26" s="646">
        <v>657669</v>
      </c>
      <c r="F26" s="646">
        <v>29857.34</v>
      </c>
      <c r="G26" s="646">
        <v>1447240</v>
      </c>
      <c r="H26" s="647">
        <v>68611.69</v>
      </c>
      <c r="I26" s="648">
        <v>67</v>
      </c>
      <c r="J26" s="648">
        <v>3.2</v>
      </c>
      <c r="K26" s="644"/>
      <c r="L26" s="644"/>
      <c r="M26" s="644"/>
      <c r="N26" s="644"/>
      <c r="Q26" s="644"/>
      <c r="R26" s="644"/>
      <c r="S26" s="644"/>
      <c r="T26" s="644"/>
      <c r="U26" s="644"/>
    </row>
    <row r="27" spans="1:21" s="618" customFormat="1">
      <c r="A27" s="645">
        <v>44469</v>
      </c>
      <c r="B27" s="174">
        <v>22</v>
      </c>
      <c r="C27" s="646">
        <v>1178320</v>
      </c>
      <c r="D27" s="646">
        <v>57415.51</v>
      </c>
      <c r="E27" s="646">
        <v>370282</v>
      </c>
      <c r="F27" s="646">
        <v>16692.560000000001</v>
      </c>
      <c r="G27" s="646">
        <v>1548602</v>
      </c>
      <c r="H27" s="647">
        <v>74108.070000000007</v>
      </c>
      <c r="I27" s="648">
        <v>32</v>
      </c>
      <c r="J27" s="648">
        <v>1.46</v>
      </c>
      <c r="K27" s="644"/>
      <c r="L27" s="644"/>
      <c r="M27" s="644"/>
      <c r="N27" s="644"/>
      <c r="Q27" s="644"/>
      <c r="R27" s="644"/>
      <c r="S27" s="644"/>
      <c r="T27" s="644"/>
      <c r="U27" s="644"/>
    </row>
    <row r="28" spans="1:21" s="618" customFormat="1">
      <c r="A28" s="645">
        <v>44500</v>
      </c>
      <c r="B28" s="174">
        <v>21</v>
      </c>
      <c r="C28" s="646">
        <v>1017776</v>
      </c>
      <c r="D28" s="646">
        <v>49984.4</v>
      </c>
      <c r="E28" s="646">
        <v>967068</v>
      </c>
      <c r="F28" s="646">
        <v>43867.54</v>
      </c>
      <c r="G28" s="646">
        <v>1984844</v>
      </c>
      <c r="H28" s="647">
        <v>93851.94</v>
      </c>
      <c r="I28" s="648">
        <v>26</v>
      </c>
      <c r="J28" s="648">
        <v>1.2548125000000001</v>
      </c>
      <c r="K28" s="644"/>
      <c r="L28" s="644"/>
      <c r="M28" s="644"/>
      <c r="N28" s="644"/>
      <c r="Q28" s="644"/>
      <c r="R28" s="644"/>
      <c r="S28" s="644"/>
      <c r="T28" s="644"/>
      <c r="U28" s="644"/>
    </row>
    <row r="29" spans="1:21" s="618" customFormat="1">
      <c r="A29" s="645">
        <v>44530</v>
      </c>
      <c r="B29" s="174">
        <v>22</v>
      </c>
      <c r="C29" s="174">
        <v>291967</v>
      </c>
      <c r="D29" s="174">
        <v>14561.9</v>
      </c>
      <c r="E29" s="646">
        <v>1979485</v>
      </c>
      <c r="F29" s="646">
        <v>90071.96</v>
      </c>
      <c r="G29" s="646">
        <v>2271452</v>
      </c>
      <c r="H29" s="646">
        <v>104633.86</v>
      </c>
      <c r="I29" s="648">
        <v>36</v>
      </c>
      <c r="J29" s="648">
        <v>1.7528999999999999</v>
      </c>
      <c r="K29" s="644"/>
      <c r="L29" s="644"/>
      <c r="M29" s="644"/>
      <c r="N29" s="644"/>
      <c r="Q29" s="644"/>
      <c r="R29" s="644"/>
      <c r="S29" s="644"/>
      <c r="T29" s="644"/>
      <c r="U29" s="644"/>
    </row>
    <row r="30" spans="1:21">
      <c r="J30" s="596"/>
      <c r="K30" s="596"/>
      <c r="L30" s="596"/>
      <c r="M30" s="596"/>
      <c r="N30" s="596"/>
      <c r="O30" s="649"/>
      <c r="P30" s="596"/>
      <c r="Q30" s="596"/>
      <c r="R30" s="596"/>
      <c r="S30" s="596"/>
      <c r="T30" s="650"/>
      <c r="U30" s="651"/>
    </row>
    <row r="31" spans="1:21">
      <c r="A31" s="576" t="s">
        <v>1030</v>
      </c>
      <c r="B31" s="163"/>
      <c r="C31" s="163"/>
      <c r="D31" s="163"/>
      <c r="E31" s="163"/>
      <c r="F31" s="163"/>
      <c r="G31" s="163"/>
      <c r="H31" s="638"/>
      <c r="I31" s="596"/>
      <c r="J31" s="593"/>
      <c r="K31" s="593"/>
      <c r="L31" s="593"/>
      <c r="M31" s="593"/>
      <c r="N31" s="593"/>
      <c r="O31" s="652"/>
      <c r="P31" s="593"/>
      <c r="Q31" s="596"/>
      <c r="R31" s="576"/>
      <c r="S31" s="576"/>
      <c r="T31" s="576"/>
      <c r="U31" s="576"/>
    </row>
    <row r="32" spans="1:21">
      <c r="A32" s="576" t="s">
        <v>761</v>
      </c>
      <c r="B32" s="163"/>
      <c r="C32" s="163"/>
      <c r="D32" s="163"/>
      <c r="E32" s="163"/>
      <c r="F32" s="163"/>
      <c r="G32" s="163"/>
      <c r="I32" s="596"/>
      <c r="J32" s="576" t="s">
        <v>740</v>
      </c>
      <c r="K32" s="576"/>
      <c r="L32" s="576"/>
      <c r="M32" s="576"/>
      <c r="N32" s="576"/>
      <c r="O32" s="576"/>
      <c r="P32" s="576"/>
      <c r="Q32" s="576"/>
      <c r="R32" s="576"/>
      <c r="S32" s="576"/>
      <c r="T32" s="576"/>
      <c r="U32" s="576"/>
    </row>
    <row r="33" spans="1:20">
      <c r="A33" s="1076" t="s">
        <v>1044</v>
      </c>
      <c r="B33" s="1076"/>
      <c r="C33" s="1076"/>
      <c r="D33" s="1076"/>
      <c r="E33" s="1076"/>
      <c r="F33" s="1076"/>
      <c r="G33" s="1076"/>
      <c r="H33" s="1076"/>
      <c r="I33" s="1076"/>
    </row>
    <row r="34" spans="1:20">
      <c r="A34" s="636" t="s">
        <v>409</v>
      </c>
      <c r="B34" s="576"/>
      <c r="C34" s="576"/>
      <c r="D34" s="576"/>
      <c r="E34" s="576"/>
      <c r="F34" s="576"/>
      <c r="G34" s="593"/>
      <c r="H34" s="596" t="s">
        <v>740</v>
      </c>
      <c r="I34" s="598"/>
      <c r="S34" s="653"/>
    </row>
    <row r="35" spans="1:20">
      <c r="A35" s="636"/>
      <c r="B35" s="576"/>
      <c r="C35" s="576"/>
      <c r="D35" s="576"/>
      <c r="E35" s="576"/>
      <c r="F35" s="576"/>
      <c r="G35" s="576"/>
      <c r="H35" s="576"/>
      <c r="I35" s="593"/>
      <c r="S35" s="653"/>
      <c r="T35" s="653"/>
    </row>
  </sheetData>
  <mergeCells count="23">
    <mergeCell ref="I18:I19"/>
    <mergeCell ref="J18:J19"/>
    <mergeCell ref="A33:I33"/>
    <mergeCell ref="A16:J16"/>
    <mergeCell ref="A17:A19"/>
    <mergeCell ref="B17:B19"/>
    <mergeCell ref="C17:F17"/>
    <mergeCell ref="G17:H17"/>
    <mergeCell ref="I17:J17"/>
    <mergeCell ref="C18:D18"/>
    <mergeCell ref="E18:F18"/>
    <mergeCell ref="G18:G19"/>
    <mergeCell ref="H18:H19"/>
    <mergeCell ref="A1:U1"/>
    <mergeCell ref="A2:R2"/>
    <mergeCell ref="A3:A4"/>
    <mergeCell ref="B3:B4"/>
    <mergeCell ref="C3:E3"/>
    <mergeCell ref="F3:H3"/>
    <mergeCell ref="I3:K3"/>
    <mergeCell ref="L3:N3"/>
    <mergeCell ref="O3:P3"/>
    <mergeCell ref="Q3:R3"/>
  </mergeCells>
  <printOptions horizontalCentered="1"/>
  <pageMargins left="0.7" right="0.7" top="0.75" bottom="0.75" header="0.3" footer="0.3"/>
  <pageSetup scale="74"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zoomScale="85" zoomScaleNormal="100" zoomScaleSheetLayoutView="85" workbookViewId="0">
      <selection activeCell="L25" sqref="L25"/>
    </sheetView>
  </sheetViews>
  <sheetFormatPr defaultColWidth="9.140625" defaultRowHeight="15.75"/>
  <cols>
    <col min="1" max="1" width="9.140625" style="655"/>
    <col min="2" max="2" width="8.7109375" style="655" customWidth="1"/>
    <col min="3" max="3" width="9.42578125" style="655" customWidth="1"/>
    <col min="4" max="5" width="10.42578125" style="655" customWidth="1"/>
    <col min="6" max="6" width="10.85546875" style="655" customWidth="1"/>
    <col min="7" max="7" width="12.7109375" style="655" customWidth="1"/>
    <col min="8" max="8" width="11.7109375" style="655" customWidth="1"/>
    <col min="9" max="9" width="10.5703125" style="655" customWidth="1"/>
    <col min="10" max="10" width="11.28515625" style="655" customWidth="1"/>
    <col min="11" max="11" width="11.5703125" style="655" customWidth="1"/>
    <col min="12" max="12" width="10.7109375" style="656" customWidth="1"/>
    <col min="13" max="14" width="10.140625" style="656" customWidth="1"/>
    <col min="15" max="15" width="10.7109375" style="655" customWidth="1"/>
    <col min="16" max="16" width="10.42578125" style="655" customWidth="1"/>
    <col min="17" max="17" width="10.85546875" style="655" customWidth="1"/>
    <col min="18" max="18" width="10.42578125" style="655" bestFit="1" customWidth="1"/>
    <col min="19" max="19" width="9.42578125" style="655" bestFit="1" customWidth="1"/>
    <col min="20" max="16384" width="9.140625" style="655"/>
  </cols>
  <sheetData>
    <row r="1" spans="1:18">
      <c r="A1" s="654" t="s">
        <v>1075</v>
      </c>
    </row>
    <row r="2" spans="1:18" ht="18.75">
      <c r="A2" s="1079" t="s">
        <v>516</v>
      </c>
      <c r="B2" s="1079"/>
      <c r="C2" s="1079"/>
      <c r="D2" s="1079"/>
      <c r="E2" s="1079"/>
      <c r="F2" s="1079"/>
      <c r="G2" s="1079"/>
      <c r="H2" s="1079"/>
      <c r="I2" s="1079"/>
      <c r="J2" s="1079"/>
      <c r="K2" s="1079"/>
      <c r="L2" s="1079"/>
      <c r="M2" s="1079"/>
      <c r="N2" s="1079"/>
      <c r="O2" s="1079"/>
      <c r="P2" s="657"/>
      <c r="Q2" s="657"/>
      <c r="R2" s="658"/>
    </row>
    <row r="3" spans="1:18" ht="45.6" customHeight="1">
      <c r="A3" s="1080" t="s">
        <v>458</v>
      </c>
      <c r="B3" s="1080" t="s">
        <v>534</v>
      </c>
      <c r="C3" s="1081" t="s">
        <v>518</v>
      </c>
      <c r="D3" s="1082"/>
      <c r="E3" s="1083"/>
      <c r="F3" s="1080" t="s">
        <v>520</v>
      </c>
      <c r="G3" s="1080"/>
      <c r="H3" s="1080"/>
      <c r="I3" s="1081" t="s">
        <v>530</v>
      </c>
      <c r="J3" s="1082"/>
      <c r="K3" s="1083"/>
      <c r="L3" s="1081" t="s">
        <v>90</v>
      </c>
      <c r="M3" s="1083"/>
      <c r="N3" s="1081" t="s">
        <v>537</v>
      </c>
      <c r="O3" s="1083"/>
    </row>
    <row r="4" spans="1:18" ht="47.25">
      <c r="A4" s="1080"/>
      <c r="B4" s="1080"/>
      <c r="C4" s="659" t="s">
        <v>971</v>
      </c>
      <c r="D4" s="659" t="s">
        <v>535</v>
      </c>
      <c r="E4" s="660" t="s">
        <v>1066</v>
      </c>
      <c r="F4" s="659" t="s">
        <v>971</v>
      </c>
      <c r="G4" s="659" t="s">
        <v>535</v>
      </c>
      <c r="H4" s="660" t="s">
        <v>1066</v>
      </c>
      <c r="I4" s="661" t="s">
        <v>971</v>
      </c>
      <c r="J4" s="661" t="s">
        <v>535</v>
      </c>
      <c r="K4" s="661" t="s">
        <v>1067</v>
      </c>
      <c r="L4" s="661" t="s">
        <v>535</v>
      </c>
      <c r="M4" s="661" t="s">
        <v>1067</v>
      </c>
      <c r="N4" s="661" t="s">
        <v>762</v>
      </c>
      <c r="O4" s="660" t="s">
        <v>1068</v>
      </c>
    </row>
    <row r="5" spans="1:18" s="663" customFormat="1" ht="15" customHeight="1">
      <c r="A5" s="662" t="s">
        <v>95</v>
      </c>
      <c r="B5" s="329">
        <v>255</v>
      </c>
      <c r="C5" s="329">
        <v>431.95000000000005</v>
      </c>
      <c r="D5" s="329">
        <v>43195</v>
      </c>
      <c r="E5" s="329">
        <v>4853.2277000000004</v>
      </c>
      <c r="F5" s="329">
        <v>1.2889000000000002E-3</v>
      </c>
      <c r="G5" s="329">
        <v>12844</v>
      </c>
      <c r="H5" s="329">
        <v>622.93959600000017</v>
      </c>
      <c r="I5" s="329">
        <v>0.11</v>
      </c>
      <c r="J5" s="329">
        <v>44</v>
      </c>
      <c r="K5" s="329">
        <v>7.5523999999999996</v>
      </c>
      <c r="L5" s="329">
        <v>56083</v>
      </c>
      <c r="M5" s="329">
        <v>5483.719696000001</v>
      </c>
      <c r="N5" s="175">
        <v>51</v>
      </c>
      <c r="O5" s="175">
        <v>5.97</v>
      </c>
    </row>
    <row r="6" spans="1:18" s="665" customFormat="1">
      <c r="A6" s="664" t="s">
        <v>96</v>
      </c>
      <c r="B6" s="175">
        <v>173</v>
      </c>
      <c r="C6" s="175">
        <v>170.57999999999998</v>
      </c>
      <c r="D6" s="175">
        <v>17071</v>
      </c>
      <c r="E6" s="175">
        <v>2239.5439399999996</v>
      </c>
      <c r="F6" s="175">
        <v>6.4982999999999998E-5</v>
      </c>
      <c r="G6" s="175">
        <v>13903</v>
      </c>
      <c r="H6" s="175">
        <v>28.997418699999994</v>
      </c>
      <c r="I6" s="175">
        <v>0</v>
      </c>
      <c r="J6" s="175">
        <v>0</v>
      </c>
      <c r="K6" s="175">
        <v>0</v>
      </c>
      <c r="L6" s="175">
        <v>30974</v>
      </c>
      <c r="M6" s="175">
        <v>2268.8413587</v>
      </c>
      <c r="N6" s="175">
        <v>0</v>
      </c>
      <c r="O6" s="175">
        <v>0</v>
      </c>
    </row>
    <row r="7" spans="1:18" s="656" customFormat="1">
      <c r="A7" s="666">
        <v>44288</v>
      </c>
      <c r="B7" s="176">
        <v>21</v>
      </c>
      <c r="C7" s="176">
        <v>46.08</v>
      </c>
      <c r="D7" s="176">
        <v>4608</v>
      </c>
      <c r="E7" s="176">
        <v>592.6947399999998</v>
      </c>
      <c r="F7" s="176">
        <v>1.3499999999999994E-5</v>
      </c>
      <c r="G7" s="176">
        <v>135</v>
      </c>
      <c r="H7" s="176">
        <v>6.284978999999999</v>
      </c>
      <c r="I7" s="176">
        <v>0</v>
      </c>
      <c r="J7" s="176">
        <v>0</v>
      </c>
      <c r="K7" s="176">
        <v>0</v>
      </c>
      <c r="L7" s="176">
        <v>4743</v>
      </c>
      <c r="M7" s="176">
        <v>598.97971899999982</v>
      </c>
      <c r="N7" s="176">
        <v>135</v>
      </c>
      <c r="O7" s="176">
        <v>18.489999999999998</v>
      </c>
    </row>
    <row r="8" spans="1:18" s="656" customFormat="1">
      <c r="A8" s="666">
        <v>44319</v>
      </c>
      <c r="B8" s="176">
        <v>21</v>
      </c>
      <c r="C8" s="176">
        <v>22.18</v>
      </c>
      <c r="D8" s="176">
        <v>2218</v>
      </c>
      <c r="E8" s="176">
        <v>307.17788999999988</v>
      </c>
      <c r="F8" s="176">
        <v>1.3499999999999994E-5</v>
      </c>
      <c r="G8" s="176">
        <v>135</v>
      </c>
      <c r="H8" s="176">
        <v>6.4907739999999965</v>
      </c>
      <c r="I8" s="176">
        <v>0</v>
      </c>
      <c r="J8" s="176">
        <v>0</v>
      </c>
      <c r="K8" s="176">
        <v>0</v>
      </c>
      <c r="L8" s="176">
        <v>2353</v>
      </c>
      <c r="M8" s="176">
        <v>313.66866399999986</v>
      </c>
      <c r="N8" s="176">
        <v>21</v>
      </c>
      <c r="O8" s="176">
        <v>1.61</v>
      </c>
    </row>
    <row r="9" spans="1:18" s="656" customFormat="1">
      <c r="A9" s="666">
        <v>44349</v>
      </c>
      <c r="B9" s="176">
        <v>22</v>
      </c>
      <c r="C9" s="176">
        <v>32</v>
      </c>
      <c r="D9" s="176">
        <v>3213</v>
      </c>
      <c r="E9" s="176">
        <v>415</v>
      </c>
      <c r="F9" s="176">
        <v>2.0000000000000002E-5</v>
      </c>
      <c r="G9" s="176">
        <v>8421</v>
      </c>
      <c r="H9" s="176">
        <v>7.7</v>
      </c>
      <c r="I9" s="176">
        <v>0</v>
      </c>
      <c r="J9" s="176">
        <v>0</v>
      </c>
      <c r="K9" s="176">
        <v>0</v>
      </c>
      <c r="L9" s="176">
        <v>11634</v>
      </c>
      <c r="M9" s="176">
        <v>423</v>
      </c>
      <c r="N9" s="176">
        <v>242</v>
      </c>
      <c r="O9" s="176">
        <v>2.27</v>
      </c>
    </row>
    <row r="10" spans="1:18" s="656" customFormat="1">
      <c r="A10" s="666">
        <v>44408</v>
      </c>
      <c r="B10" s="176">
        <v>22</v>
      </c>
      <c r="C10" s="176">
        <v>51.72</v>
      </c>
      <c r="D10" s="176">
        <v>5172</v>
      </c>
      <c r="E10" s="176">
        <v>671.72671000000003</v>
      </c>
      <c r="F10" s="176">
        <v>8.7770000000000008E-6</v>
      </c>
      <c r="G10" s="176">
        <v>5114</v>
      </c>
      <c r="H10" s="176">
        <v>4.1648215999999998</v>
      </c>
      <c r="I10" s="176">
        <v>0</v>
      </c>
      <c r="J10" s="176">
        <v>0</v>
      </c>
      <c r="K10" s="176">
        <v>0</v>
      </c>
      <c r="L10" s="176">
        <v>10286</v>
      </c>
      <c r="M10" s="176">
        <v>675.89153160000001</v>
      </c>
      <c r="N10" s="176">
        <v>143</v>
      </c>
      <c r="O10" s="176">
        <v>1.04</v>
      </c>
    </row>
    <row r="11" spans="1:18" s="656" customFormat="1">
      <c r="A11" s="666">
        <v>44439</v>
      </c>
      <c r="B11" s="176">
        <v>22</v>
      </c>
      <c r="C11" s="176">
        <v>18.600000000000001</v>
      </c>
      <c r="D11" s="176">
        <v>1860</v>
      </c>
      <c r="E11" s="176">
        <v>252.94460000000001</v>
      </c>
      <c r="F11" s="176">
        <v>2.6059999999999997E-6</v>
      </c>
      <c r="G11" s="176">
        <v>32</v>
      </c>
      <c r="H11" s="176">
        <v>1.2277750999999995</v>
      </c>
      <c r="I11" s="176">
        <v>0</v>
      </c>
      <c r="J11" s="176">
        <v>0</v>
      </c>
      <c r="K11" s="176">
        <v>0</v>
      </c>
      <c r="L11" s="176">
        <v>1892</v>
      </c>
      <c r="M11" s="176">
        <v>254.17237510000001</v>
      </c>
      <c r="N11" s="176">
        <v>0</v>
      </c>
      <c r="O11" s="176">
        <v>0</v>
      </c>
    </row>
    <row r="12" spans="1:18" s="656" customFormat="1">
      <c r="A12" s="666">
        <v>44469</v>
      </c>
      <c r="B12" s="176">
        <v>22</v>
      </c>
      <c r="C12" s="176">
        <v>0</v>
      </c>
      <c r="D12" s="176">
        <v>0</v>
      </c>
      <c r="E12" s="176">
        <v>0</v>
      </c>
      <c r="F12" s="176">
        <v>2.2999999999999996E-6</v>
      </c>
      <c r="G12" s="176">
        <v>23</v>
      </c>
      <c r="H12" s="176">
        <v>1.0724889999999996</v>
      </c>
      <c r="I12" s="176">
        <v>0</v>
      </c>
      <c r="J12" s="176">
        <v>0</v>
      </c>
      <c r="K12" s="176">
        <v>0</v>
      </c>
      <c r="L12" s="176">
        <v>23</v>
      </c>
      <c r="M12" s="176">
        <v>1.0724889999999996</v>
      </c>
      <c r="N12" s="176">
        <v>1</v>
      </c>
      <c r="O12" s="176">
        <v>4.6092000000000001E-2</v>
      </c>
    </row>
    <row r="13" spans="1:18" s="656" customFormat="1">
      <c r="A13" s="666">
        <v>44500</v>
      </c>
      <c r="B13" s="176">
        <v>21</v>
      </c>
      <c r="C13" s="176">
        <v>0</v>
      </c>
      <c r="D13" s="176">
        <v>0</v>
      </c>
      <c r="E13" s="176">
        <v>0</v>
      </c>
      <c r="F13" s="176">
        <v>2.099999999999999E-6</v>
      </c>
      <c r="G13" s="176">
        <v>21</v>
      </c>
      <c r="H13" s="176">
        <v>0.99556400000000023</v>
      </c>
      <c r="I13" s="176">
        <v>0</v>
      </c>
      <c r="J13" s="176">
        <v>0</v>
      </c>
      <c r="K13" s="176">
        <v>0</v>
      </c>
      <c r="L13" s="176">
        <v>21</v>
      </c>
      <c r="M13" s="176">
        <v>0.99556400000000023</v>
      </c>
      <c r="N13" s="176">
        <v>0</v>
      </c>
      <c r="O13" s="176">
        <v>0</v>
      </c>
    </row>
    <row r="14" spans="1:18" s="656" customFormat="1">
      <c r="A14" s="666">
        <v>44530</v>
      </c>
      <c r="B14" s="176">
        <v>22</v>
      </c>
      <c r="C14" s="176">
        <v>0</v>
      </c>
      <c r="D14" s="176">
        <v>0</v>
      </c>
      <c r="E14" s="176">
        <v>0</v>
      </c>
      <c r="F14" s="176">
        <v>2.1999999999999993E-6</v>
      </c>
      <c r="G14" s="176">
        <v>22</v>
      </c>
      <c r="H14" s="176">
        <v>1.0610160000000002</v>
      </c>
      <c r="I14" s="176">
        <v>0</v>
      </c>
      <c r="J14" s="176">
        <v>0</v>
      </c>
      <c r="K14" s="176">
        <v>0</v>
      </c>
      <c r="L14" s="176">
        <v>22</v>
      </c>
      <c r="M14" s="176">
        <v>1.0610160000000002</v>
      </c>
      <c r="N14" s="176">
        <v>0</v>
      </c>
      <c r="O14" s="176">
        <v>0</v>
      </c>
    </row>
    <row r="15" spans="1:18" s="656" customFormat="1"/>
    <row r="16" spans="1:18" ht="18.75">
      <c r="A16" s="1087" t="s">
        <v>517</v>
      </c>
      <c r="B16" s="1088"/>
      <c r="C16" s="1088"/>
      <c r="D16" s="1088"/>
      <c r="E16" s="1088"/>
      <c r="F16" s="1088"/>
      <c r="G16" s="1088"/>
      <c r="H16" s="1088"/>
      <c r="I16" s="1088"/>
      <c r="J16" s="1089"/>
      <c r="P16" s="667"/>
    </row>
    <row r="17" spans="1:18" ht="31.5" customHeight="1">
      <c r="A17" s="1086" t="s">
        <v>745</v>
      </c>
      <c r="B17" s="1086" t="s">
        <v>534</v>
      </c>
      <c r="C17" s="1090" t="s">
        <v>523</v>
      </c>
      <c r="D17" s="1090"/>
      <c r="E17" s="1090"/>
      <c r="F17" s="1090"/>
      <c r="G17" s="1090" t="s">
        <v>90</v>
      </c>
      <c r="H17" s="1091"/>
      <c r="I17" s="1090" t="s">
        <v>537</v>
      </c>
      <c r="J17" s="1090"/>
      <c r="L17" s="668"/>
      <c r="M17" s="668"/>
    </row>
    <row r="18" spans="1:18" ht="21" customHeight="1">
      <c r="A18" s="1086"/>
      <c r="B18" s="1086"/>
      <c r="C18" s="1092" t="s">
        <v>747</v>
      </c>
      <c r="D18" s="1092"/>
      <c r="E18" s="1092" t="s">
        <v>748</v>
      </c>
      <c r="F18" s="1092"/>
      <c r="G18" s="1093" t="s">
        <v>535</v>
      </c>
      <c r="H18" s="1095" t="s">
        <v>1069</v>
      </c>
      <c r="I18" s="1084" t="s">
        <v>762</v>
      </c>
      <c r="J18" s="1086" t="s">
        <v>763</v>
      </c>
    </row>
    <row r="19" spans="1:18" ht="48" customHeight="1">
      <c r="A19" s="1086"/>
      <c r="B19" s="1086"/>
      <c r="C19" s="669" t="s">
        <v>535</v>
      </c>
      <c r="D19" s="661" t="s">
        <v>1067</v>
      </c>
      <c r="E19" s="669" t="s">
        <v>535</v>
      </c>
      <c r="F19" s="661" t="s">
        <v>1067</v>
      </c>
      <c r="G19" s="1094"/>
      <c r="H19" s="1096"/>
      <c r="I19" s="1085"/>
      <c r="J19" s="1086"/>
      <c r="O19" s="670"/>
      <c r="P19" s="670"/>
      <c r="Q19" s="655" t="s">
        <v>740</v>
      </c>
    </row>
    <row r="20" spans="1:18">
      <c r="A20" s="671" t="s">
        <v>95</v>
      </c>
      <c r="B20" s="672">
        <v>216</v>
      </c>
      <c r="C20" s="672">
        <v>274888</v>
      </c>
      <c r="D20" s="672">
        <v>13925.047587999999</v>
      </c>
      <c r="E20" s="672">
        <v>168272</v>
      </c>
      <c r="F20" s="672">
        <v>8430.2403945000005</v>
      </c>
      <c r="G20" s="672">
        <v>443160</v>
      </c>
      <c r="H20" s="672">
        <v>22355.287982499995</v>
      </c>
      <c r="I20" s="673">
        <v>1152</v>
      </c>
      <c r="J20" s="672">
        <v>69.87</v>
      </c>
      <c r="O20" s="670"/>
      <c r="P20" s="670"/>
    </row>
    <row r="21" spans="1:18">
      <c r="A21" s="674" t="s">
        <v>96</v>
      </c>
      <c r="B21" s="177">
        <v>173</v>
      </c>
      <c r="C21" s="177">
        <v>109708</v>
      </c>
      <c r="D21" s="177">
        <v>5317.0851164999985</v>
      </c>
      <c r="E21" s="177">
        <v>95170</v>
      </c>
      <c r="F21" s="177">
        <v>4459.7794159999976</v>
      </c>
      <c r="G21" s="177">
        <v>204878</v>
      </c>
      <c r="H21" s="177">
        <v>9776.8645174999947</v>
      </c>
      <c r="I21" s="177">
        <v>5023</v>
      </c>
      <c r="J21" s="177">
        <v>241.39</v>
      </c>
      <c r="M21" s="670"/>
      <c r="O21" s="670"/>
      <c r="P21" s="670"/>
    </row>
    <row r="22" spans="1:18">
      <c r="A22" s="675">
        <v>44287</v>
      </c>
      <c r="B22" s="178">
        <v>21</v>
      </c>
      <c r="C22" s="676">
        <v>11444</v>
      </c>
      <c r="D22" s="676">
        <v>539.88933249999945</v>
      </c>
      <c r="E22" s="676">
        <v>8946</v>
      </c>
      <c r="F22" s="676">
        <v>410.77700650000031</v>
      </c>
      <c r="G22" s="676">
        <v>20390</v>
      </c>
      <c r="H22" s="676">
        <v>950.66633899999977</v>
      </c>
      <c r="I22" s="178">
        <v>3948</v>
      </c>
      <c r="J22" s="178">
        <v>186.77574999999999</v>
      </c>
      <c r="N22" s="670"/>
      <c r="O22" s="670"/>
      <c r="P22" s="670"/>
    </row>
    <row r="23" spans="1:18">
      <c r="A23" s="675">
        <v>44317</v>
      </c>
      <c r="B23" s="178">
        <v>21</v>
      </c>
      <c r="C23" s="676">
        <v>10137</v>
      </c>
      <c r="D23" s="676">
        <v>494.35645300000016</v>
      </c>
      <c r="E23" s="676">
        <v>7431</v>
      </c>
      <c r="F23" s="676">
        <v>351.85781449999985</v>
      </c>
      <c r="G23" s="676">
        <v>17568</v>
      </c>
      <c r="H23" s="676">
        <v>846.21426750000001</v>
      </c>
      <c r="I23" s="178">
        <v>2388</v>
      </c>
      <c r="J23" s="178">
        <v>115.63</v>
      </c>
      <c r="N23" s="670"/>
      <c r="O23" s="670"/>
      <c r="P23" s="670"/>
    </row>
    <row r="24" spans="1:18">
      <c r="A24" s="675">
        <v>44349</v>
      </c>
      <c r="B24" s="178">
        <v>22</v>
      </c>
      <c r="C24" s="676">
        <v>9004</v>
      </c>
      <c r="D24" s="676">
        <v>440.34205600000001</v>
      </c>
      <c r="E24" s="676">
        <v>5401</v>
      </c>
      <c r="F24" s="676">
        <v>258.92885899999999</v>
      </c>
      <c r="G24" s="676">
        <v>14405</v>
      </c>
      <c r="H24" s="676">
        <v>699.27089999999998</v>
      </c>
      <c r="I24" s="178">
        <v>1297</v>
      </c>
      <c r="J24" s="178">
        <v>60.8</v>
      </c>
      <c r="N24" s="670"/>
      <c r="O24" s="670"/>
      <c r="P24" s="670"/>
    </row>
    <row r="25" spans="1:18">
      <c r="A25" s="675">
        <v>44408</v>
      </c>
      <c r="B25" s="178">
        <v>22</v>
      </c>
      <c r="C25" s="676">
        <v>11974</v>
      </c>
      <c r="D25" s="676">
        <v>583.74685349999959</v>
      </c>
      <c r="E25" s="676">
        <v>6587</v>
      </c>
      <c r="F25" s="676">
        <v>310.82195249999967</v>
      </c>
      <c r="G25" s="676">
        <v>18561</v>
      </c>
      <c r="H25" s="676">
        <v>894.56880599999931</v>
      </c>
      <c r="I25" s="178">
        <v>1516</v>
      </c>
      <c r="J25" s="178">
        <v>73.586750000000009</v>
      </c>
      <c r="N25" s="670"/>
      <c r="O25" s="670"/>
      <c r="P25" s="670"/>
    </row>
    <row r="26" spans="1:18">
      <c r="A26" s="675">
        <v>44439</v>
      </c>
      <c r="B26" s="178">
        <v>22</v>
      </c>
      <c r="C26" s="676">
        <v>16764</v>
      </c>
      <c r="D26" s="676">
        <v>812.08522950000031</v>
      </c>
      <c r="E26" s="676">
        <v>13767</v>
      </c>
      <c r="F26" s="676">
        <v>649.15444299999911</v>
      </c>
      <c r="G26" s="676">
        <v>30531</v>
      </c>
      <c r="H26" s="676">
        <v>1461.2396724999994</v>
      </c>
      <c r="I26" s="178">
        <v>4149</v>
      </c>
      <c r="J26" s="178">
        <v>196.14049999999997</v>
      </c>
      <c r="N26" s="670"/>
      <c r="O26" s="670"/>
      <c r="P26" s="670"/>
    </row>
    <row r="27" spans="1:18">
      <c r="A27" s="675">
        <v>44469</v>
      </c>
      <c r="B27" s="178">
        <v>22</v>
      </c>
      <c r="C27" s="676">
        <v>17493</v>
      </c>
      <c r="D27" s="676">
        <v>837.90842599999939</v>
      </c>
      <c r="E27" s="676">
        <v>18350</v>
      </c>
      <c r="F27" s="676">
        <v>851.62612799999999</v>
      </c>
      <c r="G27" s="676">
        <v>35843</v>
      </c>
      <c r="H27" s="676">
        <v>1689.5345539999994</v>
      </c>
      <c r="I27" s="178">
        <v>5405</v>
      </c>
      <c r="J27" s="178">
        <v>251.20699999999997</v>
      </c>
      <c r="N27" s="670"/>
      <c r="O27" s="670"/>
      <c r="P27" s="670"/>
    </row>
    <row r="28" spans="1:18">
      <c r="A28" s="675">
        <v>44500</v>
      </c>
      <c r="B28" s="178">
        <v>21</v>
      </c>
      <c r="C28" s="676">
        <v>14806</v>
      </c>
      <c r="D28" s="676">
        <v>714.43395600000008</v>
      </c>
      <c r="E28" s="676">
        <v>17898</v>
      </c>
      <c r="F28" s="676">
        <v>829.9953754999982</v>
      </c>
      <c r="G28" s="676">
        <v>32704</v>
      </c>
      <c r="H28" s="676">
        <v>1544.4293314999982</v>
      </c>
      <c r="I28" s="178">
        <v>4001</v>
      </c>
      <c r="J28" s="178">
        <v>187.86075</v>
      </c>
      <c r="N28" s="670"/>
      <c r="O28" s="670"/>
      <c r="P28" s="670"/>
    </row>
    <row r="29" spans="1:18">
      <c r="A29" s="675">
        <v>44530</v>
      </c>
      <c r="B29" s="178">
        <v>22</v>
      </c>
      <c r="C29" s="676">
        <v>18086</v>
      </c>
      <c r="D29" s="676">
        <v>894.32280999999955</v>
      </c>
      <c r="E29" s="676">
        <v>16790</v>
      </c>
      <c r="F29" s="676">
        <v>796.6178370000008</v>
      </c>
      <c r="G29" s="676">
        <v>34876</v>
      </c>
      <c r="H29" s="676">
        <v>1690.9406470000004</v>
      </c>
      <c r="I29" s="178">
        <v>5023</v>
      </c>
      <c r="J29" s="178">
        <v>241.39</v>
      </c>
      <c r="N29" s="670"/>
      <c r="O29" s="670"/>
      <c r="P29" s="670"/>
    </row>
    <row r="30" spans="1:18">
      <c r="A30" s="677"/>
      <c r="B30" s="331"/>
      <c r="C30" s="678"/>
      <c r="D30" s="678"/>
      <c r="E30" s="678"/>
      <c r="F30" s="678"/>
      <c r="G30" s="678"/>
      <c r="H30" s="678"/>
      <c r="I30" s="331"/>
      <c r="J30" s="331"/>
      <c r="L30" s="670"/>
      <c r="M30" s="670"/>
      <c r="N30" s="670"/>
      <c r="O30" s="670"/>
      <c r="P30" s="670"/>
    </row>
    <row r="31" spans="1:18" s="656" customFormat="1">
      <c r="A31" s="679" t="s">
        <v>1030</v>
      </c>
      <c r="B31" s="179"/>
      <c r="C31" s="179"/>
      <c r="D31" s="179"/>
      <c r="E31" s="179"/>
      <c r="F31" s="680"/>
      <c r="G31" s="680"/>
      <c r="H31" s="681"/>
      <c r="I31" s="680"/>
      <c r="J31" s="680"/>
      <c r="K31" s="678"/>
      <c r="L31" s="678"/>
      <c r="M31" s="678"/>
      <c r="N31" s="678"/>
      <c r="O31" s="678"/>
      <c r="P31" s="682"/>
      <c r="Q31" s="668"/>
      <c r="R31" s="668"/>
    </row>
    <row r="32" spans="1:18" s="656" customFormat="1">
      <c r="A32" s="679" t="s">
        <v>1045</v>
      </c>
      <c r="B32" s="179"/>
      <c r="C32" s="179"/>
      <c r="D32" s="179"/>
      <c r="E32" s="179"/>
      <c r="F32" s="680"/>
      <c r="G32" s="680"/>
      <c r="I32" s="680"/>
      <c r="J32" s="680"/>
      <c r="K32" s="678"/>
      <c r="L32" s="678"/>
      <c r="M32" s="678"/>
      <c r="N32" s="678"/>
      <c r="O32" s="678"/>
      <c r="P32" s="682"/>
      <c r="Q32" s="668"/>
      <c r="R32" s="668"/>
    </row>
    <row r="33" spans="1:21" ht="12.75" customHeight="1">
      <c r="A33" s="679" t="s">
        <v>1046</v>
      </c>
      <c r="B33" s="179"/>
      <c r="C33" s="179"/>
      <c r="D33" s="179"/>
      <c r="E33" s="179"/>
      <c r="F33" s="680"/>
      <c r="G33" s="680"/>
      <c r="H33" s="680"/>
      <c r="I33" s="680"/>
      <c r="J33" s="680"/>
    </row>
    <row r="34" spans="1:21">
      <c r="A34" s="677" t="s">
        <v>1047</v>
      </c>
      <c r="B34" s="331"/>
      <c r="C34" s="331"/>
      <c r="D34" s="331"/>
      <c r="E34" s="331"/>
      <c r="F34" s="678"/>
      <c r="G34" s="678"/>
      <c r="H34" s="678"/>
      <c r="I34" s="678"/>
      <c r="J34" s="678"/>
      <c r="K34" s="668"/>
      <c r="L34" s="668"/>
      <c r="M34" s="668"/>
      <c r="N34" s="668"/>
      <c r="O34" s="668"/>
      <c r="P34" s="668"/>
      <c r="Q34" s="656"/>
      <c r="R34" s="656"/>
    </row>
    <row r="35" spans="1:21">
      <c r="A35" s="677" t="s">
        <v>964</v>
      </c>
      <c r="B35" s="331"/>
      <c r="C35" s="331"/>
      <c r="D35" s="331"/>
      <c r="E35" s="331"/>
      <c r="F35" s="678"/>
      <c r="G35" s="678"/>
      <c r="H35" s="678"/>
      <c r="I35" s="678"/>
      <c r="J35" s="678"/>
      <c r="K35" s="656"/>
      <c r="O35" s="656"/>
      <c r="P35" s="656"/>
      <c r="Q35" s="656"/>
      <c r="R35" s="656"/>
    </row>
    <row r="36" spans="1:21">
      <c r="S36" s="683"/>
      <c r="T36" s="683"/>
      <c r="U36" s="683"/>
    </row>
  </sheetData>
  <mergeCells count="20">
    <mergeCell ref="I18:I19"/>
    <mergeCell ref="J18:J19"/>
    <mergeCell ref="A16:J16"/>
    <mergeCell ref="A17:A19"/>
    <mergeCell ref="B17:B19"/>
    <mergeCell ref="C17:F17"/>
    <mergeCell ref="G17:H17"/>
    <mergeCell ref="I17:J17"/>
    <mergeCell ref="C18:D18"/>
    <mergeCell ref="E18:F18"/>
    <mergeCell ref="G18:G19"/>
    <mergeCell ref="H18:H19"/>
    <mergeCell ref="A2:O2"/>
    <mergeCell ref="A3:A4"/>
    <mergeCell ref="B3:B4"/>
    <mergeCell ref="C3:E3"/>
    <mergeCell ref="F3:H3"/>
    <mergeCell ref="I3:K3"/>
    <mergeCell ref="L3:M3"/>
    <mergeCell ref="N3:O3"/>
  </mergeCells>
  <printOptions horizontalCentered="1"/>
  <pageMargins left="0.7" right="0.7" top="0.75" bottom="0.75" header="0.3" footer="0.3"/>
  <pageSetup scale="58"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1"/>
  <sheetViews>
    <sheetView topLeftCell="A25" zoomScaleNormal="100" workbookViewId="0">
      <selection activeCell="J44" sqref="J44"/>
    </sheetView>
  </sheetViews>
  <sheetFormatPr defaultRowHeight="12.75"/>
  <cols>
    <col min="1" max="1" width="11.42578125" style="152" customWidth="1"/>
    <col min="2" max="2" width="11.5703125" style="152" customWidth="1"/>
    <col min="3" max="4" width="8.7109375" style="152" customWidth="1"/>
    <col min="5" max="5" width="12.5703125" style="152" customWidth="1"/>
    <col min="6" max="7" width="8.7109375" style="152" customWidth="1"/>
    <col min="8" max="16384" width="9.140625" style="152"/>
  </cols>
  <sheetData>
    <row r="1" spans="1:10" ht="15.75">
      <c r="A1" s="1097" t="s">
        <v>1076</v>
      </c>
      <c r="B1" s="1098"/>
      <c r="C1" s="1098"/>
      <c r="D1" s="1098"/>
      <c r="E1" s="1098"/>
      <c r="F1" s="1098"/>
      <c r="G1" s="1099"/>
    </row>
    <row r="2" spans="1:10" ht="63">
      <c r="A2" s="332" t="s">
        <v>764</v>
      </c>
      <c r="B2" s="333" t="s">
        <v>768</v>
      </c>
      <c r="C2" s="333" t="s">
        <v>765</v>
      </c>
      <c r="D2" s="333" t="s">
        <v>766</v>
      </c>
      <c r="E2" s="333" t="s">
        <v>767</v>
      </c>
      <c r="F2" s="333" t="s">
        <v>972</v>
      </c>
      <c r="G2" s="333" t="s">
        <v>204</v>
      </c>
    </row>
    <row r="3" spans="1:10" ht="15.75">
      <c r="A3" s="1101" t="s">
        <v>527</v>
      </c>
      <c r="B3" s="1101"/>
      <c r="C3" s="1101"/>
      <c r="D3" s="1101"/>
      <c r="E3" s="1101"/>
      <c r="F3" s="1101"/>
      <c r="G3" s="1101"/>
    </row>
    <row r="4" spans="1:10" ht="15.75">
      <c r="A4" s="334" t="s">
        <v>95</v>
      </c>
      <c r="B4" s="180">
        <v>2.6867356375874827E-5</v>
      </c>
      <c r="C4" s="180">
        <v>4.169899275712627</v>
      </c>
      <c r="D4" s="180">
        <v>33.011500370526889</v>
      </c>
      <c r="E4" s="180">
        <v>2.1358020110021726E-2</v>
      </c>
      <c r="F4" s="335">
        <v>0</v>
      </c>
      <c r="G4" s="180">
        <v>62.797215466294084</v>
      </c>
    </row>
    <row r="5" spans="1:10" ht="15.75">
      <c r="A5" s="334" t="s">
        <v>96</v>
      </c>
      <c r="B5" s="180">
        <v>1.6585313834592481E-3</v>
      </c>
      <c r="C5" s="180">
        <v>3.5903988245764027</v>
      </c>
      <c r="D5" s="180">
        <v>32.48138647784868</v>
      </c>
      <c r="E5" s="180">
        <v>8.9229361973212018E-2</v>
      </c>
      <c r="F5" s="335">
        <v>0</v>
      </c>
      <c r="G5" s="180">
        <v>63.837331909307302</v>
      </c>
    </row>
    <row r="6" spans="1:10" ht="15.75">
      <c r="A6" s="336">
        <v>44287</v>
      </c>
      <c r="B6" s="181">
        <v>1.8580804299286E-6</v>
      </c>
      <c r="C6" s="181">
        <v>3.1779975926152502</v>
      </c>
      <c r="D6" s="181">
        <v>29.7793240557953</v>
      </c>
      <c r="E6" s="181">
        <v>4.3492088623338601E-2</v>
      </c>
      <c r="F6" s="337">
        <v>0</v>
      </c>
      <c r="G6" s="181">
        <v>66.999189979126996</v>
      </c>
    </row>
    <row r="7" spans="1:10" ht="15.75">
      <c r="A7" s="336">
        <v>44317</v>
      </c>
      <c r="B7" s="181">
        <v>1.5714665966441094E-5</v>
      </c>
      <c r="C7" s="181">
        <v>3.0545621433846493</v>
      </c>
      <c r="D7" s="181">
        <v>29.406578293870663</v>
      </c>
      <c r="E7" s="181">
        <v>4.3265468675320239E-2</v>
      </c>
      <c r="F7" s="337">
        <v>0</v>
      </c>
      <c r="G7" s="181">
        <v>67.495582869307853</v>
      </c>
    </row>
    <row r="8" spans="1:10" ht="15.75">
      <c r="A8" s="336">
        <v>44348</v>
      </c>
      <c r="B8" s="181">
        <v>5.4884901265590926E-6</v>
      </c>
      <c r="C8" s="181">
        <v>3.7860153742017255</v>
      </c>
      <c r="D8" s="181">
        <v>32.069373260687698</v>
      </c>
      <c r="E8" s="181">
        <v>4.8776211754730653E-2</v>
      </c>
      <c r="F8" s="337">
        <v>0</v>
      </c>
      <c r="G8" s="181">
        <v>64.095836721495914</v>
      </c>
    </row>
    <row r="9" spans="1:10" ht="15.75">
      <c r="A9" s="336">
        <v>44408</v>
      </c>
      <c r="B9" s="181">
        <v>9.3434371436249847E-3</v>
      </c>
      <c r="C9" s="181">
        <v>4.0407626114122364</v>
      </c>
      <c r="D9" s="181">
        <v>32.907480392788095</v>
      </c>
      <c r="E9" s="181">
        <v>0.20933508284083699</v>
      </c>
      <c r="F9" s="337">
        <v>0</v>
      </c>
      <c r="G9" s="181">
        <v>62.833079927222954</v>
      </c>
    </row>
    <row r="10" spans="1:10" ht="15.75">
      <c r="A10" s="336">
        <v>44409</v>
      </c>
      <c r="B10" s="181">
        <v>2.3229739998574593E-4</v>
      </c>
      <c r="C10" s="181">
        <v>3.6975949775194334</v>
      </c>
      <c r="D10" s="181">
        <v>34.864479960449174</v>
      </c>
      <c r="E10" s="181">
        <v>5.6074959595281221E-2</v>
      </c>
      <c r="F10" s="337">
        <v>0</v>
      </c>
      <c r="G10" s="181">
        <v>61.381620773692958</v>
      </c>
    </row>
    <row r="11" spans="1:10" ht="15.75">
      <c r="A11" s="330">
        <v>44440</v>
      </c>
      <c r="B11" s="181">
        <v>6.9164592955080385E-5</v>
      </c>
      <c r="C11" s="181">
        <v>3.847563922340612</v>
      </c>
      <c r="D11" s="181">
        <v>34.762090515011181</v>
      </c>
      <c r="E11" s="181">
        <v>0.12596431970882846</v>
      </c>
      <c r="F11" s="337">
        <v>0</v>
      </c>
      <c r="G11" s="181">
        <v>61.264318181104748</v>
      </c>
    </row>
    <row r="12" spans="1:10" s="338" customFormat="1" ht="15.75">
      <c r="A12" s="336">
        <v>44470</v>
      </c>
      <c r="B12" s="181">
        <v>6.9164592955080385E-5</v>
      </c>
      <c r="C12" s="181">
        <v>3.847563922340612</v>
      </c>
      <c r="D12" s="181">
        <v>34.762090515011181</v>
      </c>
      <c r="E12" s="181">
        <v>0.12596431970882846</v>
      </c>
      <c r="F12" s="337">
        <v>0</v>
      </c>
      <c r="G12" s="181">
        <v>61.264318181104748</v>
      </c>
    </row>
    <row r="13" spans="1:10" s="338" customFormat="1" ht="15.75">
      <c r="A13" s="336">
        <v>44501</v>
      </c>
      <c r="B13" s="181">
        <v>1.2293470884341626E-5</v>
      </c>
      <c r="C13" s="181">
        <v>3.877102554032779</v>
      </c>
      <c r="D13" s="181">
        <v>46.589265289318064</v>
      </c>
      <c r="E13" s="181">
        <v>0.12270113289661375</v>
      </c>
      <c r="F13" s="337">
        <v>0</v>
      </c>
      <c r="G13" s="181">
        <v>49.410907802752028</v>
      </c>
    </row>
    <row r="14" spans="1:10" ht="15.75">
      <c r="A14" s="1101" t="s">
        <v>525</v>
      </c>
      <c r="B14" s="1101"/>
      <c r="C14" s="1101"/>
      <c r="D14" s="1101"/>
      <c r="E14" s="1101"/>
      <c r="F14" s="1101"/>
      <c r="G14" s="1101"/>
    </row>
    <row r="15" spans="1:10" ht="15.75">
      <c r="A15" s="336" t="s">
        <v>95</v>
      </c>
      <c r="B15" s="180">
        <v>1.222242951104203E-2</v>
      </c>
      <c r="C15" s="180">
        <v>6.7592057366693883</v>
      </c>
      <c r="D15" s="180">
        <v>42.064123350717026</v>
      </c>
      <c r="E15" s="180">
        <v>2.2119511562098765E-2</v>
      </c>
      <c r="F15" s="335">
        <v>0</v>
      </c>
      <c r="G15" s="180">
        <v>51.142328971539698</v>
      </c>
    </row>
    <row r="16" spans="1:10" ht="15.75">
      <c r="A16" s="336" t="s">
        <v>96</v>
      </c>
      <c r="B16" s="180">
        <v>6.9419633103664821E-2</v>
      </c>
      <c r="C16" s="180">
        <v>6.22</v>
      </c>
      <c r="D16" s="180">
        <v>40.85</v>
      </c>
      <c r="E16" s="180">
        <v>0.15</v>
      </c>
      <c r="F16" s="335">
        <v>0</v>
      </c>
      <c r="G16" s="180">
        <v>52.63</v>
      </c>
      <c r="J16" s="152" t="s">
        <v>740</v>
      </c>
    </row>
    <row r="17" spans="1:7" ht="15.75">
      <c r="A17" s="336">
        <v>44287</v>
      </c>
      <c r="B17" s="181">
        <v>1.2250867861062907E-2</v>
      </c>
      <c r="C17" s="181">
        <v>6.0218441080890956</v>
      </c>
      <c r="D17" s="181">
        <v>42.764596884874997</v>
      </c>
      <c r="E17" s="181">
        <v>0.35668026559396476</v>
      </c>
      <c r="F17" s="337">
        <v>0</v>
      </c>
      <c r="G17" s="181">
        <v>50.844627873580947</v>
      </c>
    </row>
    <row r="18" spans="1:7" ht="15.75">
      <c r="A18" s="336">
        <v>44317</v>
      </c>
      <c r="B18" s="181">
        <v>9.8092563397513197E-3</v>
      </c>
      <c r="C18" s="181">
        <v>5.7362359828351916</v>
      </c>
      <c r="D18" s="181">
        <v>41.308854977409062</v>
      </c>
      <c r="E18" s="181">
        <v>0.25972763189517301</v>
      </c>
      <c r="F18" s="337">
        <v>0</v>
      </c>
      <c r="G18" s="181">
        <v>52.685372151520802</v>
      </c>
    </row>
    <row r="19" spans="1:7" ht="15.75">
      <c r="A19" s="336">
        <v>44348</v>
      </c>
      <c r="B19" s="181">
        <v>2.1366816E-2</v>
      </c>
      <c r="C19" s="181">
        <v>6.559361977</v>
      </c>
      <c r="D19" s="181">
        <v>40.876719719999997</v>
      </c>
      <c r="E19" s="181">
        <v>0.28267928399999998</v>
      </c>
      <c r="F19" s="337">
        <v>0</v>
      </c>
      <c r="G19" s="181">
        <v>52.259872199999997</v>
      </c>
    </row>
    <row r="20" spans="1:7" ht="15.75">
      <c r="A20" s="330">
        <v>44378</v>
      </c>
      <c r="B20" s="181">
        <v>7.1332085782662438E-2</v>
      </c>
      <c r="C20" s="181">
        <v>7.0510615030031296</v>
      </c>
      <c r="D20" s="181">
        <v>40.227984603849883</v>
      </c>
      <c r="E20" s="181">
        <v>0.1577301750741425</v>
      </c>
      <c r="F20" s="337">
        <v>0</v>
      </c>
      <c r="G20" s="181">
        <v>52.494569453613195</v>
      </c>
    </row>
    <row r="21" spans="1:7" ht="15.75">
      <c r="A21" s="330">
        <v>44409</v>
      </c>
      <c r="B21" s="181">
        <v>6.6234821749867168E-2</v>
      </c>
      <c r="C21" s="181">
        <v>5.6125133153182283</v>
      </c>
      <c r="D21" s="181">
        <v>39.191213653194531</v>
      </c>
      <c r="E21" s="181">
        <v>6.2640106046812832E-2</v>
      </c>
      <c r="F21" s="337">
        <v>0</v>
      </c>
      <c r="G21" s="181">
        <v>55.067398103690557</v>
      </c>
    </row>
    <row r="22" spans="1:7" ht="15.75">
      <c r="A22" s="330">
        <v>44440</v>
      </c>
      <c r="B22" s="181">
        <v>9.896136920509932E-2</v>
      </c>
      <c r="C22" s="181">
        <v>5.5156324562655286</v>
      </c>
      <c r="D22" s="181">
        <v>41.319781672504241</v>
      </c>
      <c r="E22" s="181">
        <v>3.8988858106144067E-2</v>
      </c>
      <c r="F22" s="337"/>
      <c r="G22" s="181">
        <v>53.026632598088462</v>
      </c>
    </row>
    <row r="23" spans="1:7" ht="15.75">
      <c r="A23" s="330">
        <v>44470</v>
      </c>
      <c r="B23" s="181">
        <v>0.20598221478721063</v>
      </c>
      <c r="C23" s="181">
        <v>6.9801234280149282</v>
      </c>
      <c r="D23" s="181">
        <v>40.299585540478724</v>
      </c>
      <c r="E23" s="181">
        <v>8.9818946844294808E-3</v>
      </c>
      <c r="F23" s="337">
        <v>0</v>
      </c>
      <c r="G23" s="181">
        <v>52.505326922034747</v>
      </c>
    </row>
    <row r="24" spans="1:7" ht="15.75">
      <c r="A24" s="330">
        <v>44501</v>
      </c>
      <c r="B24" s="181">
        <v>0.08</v>
      </c>
      <c r="C24" s="181">
        <v>6.29</v>
      </c>
      <c r="D24" s="181">
        <v>40.450000000000003</v>
      </c>
      <c r="E24" s="181">
        <v>0</v>
      </c>
      <c r="F24" s="337">
        <v>0</v>
      </c>
      <c r="G24" s="181">
        <v>53.18</v>
      </c>
    </row>
    <row r="25" spans="1:7" ht="15.75">
      <c r="A25" s="1101" t="s">
        <v>737</v>
      </c>
      <c r="B25" s="1101"/>
      <c r="C25" s="1101"/>
      <c r="D25" s="1101"/>
      <c r="E25" s="1101"/>
      <c r="F25" s="1101"/>
      <c r="G25" s="1101"/>
    </row>
    <row r="26" spans="1:7" ht="15.75">
      <c r="A26" s="334" t="s">
        <v>95</v>
      </c>
      <c r="B26" s="339">
        <v>0</v>
      </c>
      <c r="C26" s="339">
        <v>0</v>
      </c>
      <c r="D26" s="180">
        <v>66.569999999999993</v>
      </c>
      <c r="E26" s="339">
        <v>0</v>
      </c>
      <c r="F26" s="335">
        <v>0</v>
      </c>
      <c r="G26" s="180">
        <v>33.43</v>
      </c>
    </row>
    <row r="27" spans="1:7" ht="15.75">
      <c r="A27" s="334" t="s">
        <v>96</v>
      </c>
      <c r="B27" s="339">
        <v>0</v>
      </c>
      <c r="C27" s="339">
        <v>0</v>
      </c>
      <c r="D27" s="180">
        <v>20.710447104131759</v>
      </c>
      <c r="E27" s="339">
        <v>0</v>
      </c>
      <c r="F27" s="335">
        <v>0</v>
      </c>
      <c r="G27" s="180">
        <v>79.289552895868226</v>
      </c>
    </row>
    <row r="28" spans="1:7" ht="15.75">
      <c r="A28" s="336">
        <v>44287</v>
      </c>
      <c r="B28" s="340">
        <v>0</v>
      </c>
      <c r="C28" s="340">
        <v>0</v>
      </c>
      <c r="D28" s="181">
        <v>27.23</v>
      </c>
      <c r="E28" s="340">
        <v>0</v>
      </c>
      <c r="F28" s="337">
        <v>0</v>
      </c>
      <c r="G28" s="181">
        <v>72.760000000000005</v>
      </c>
    </row>
    <row r="29" spans="1:7" ht="15.75">
      <c r="A29" s="336">
        <v>44317</v>
      </c>
      <c r="B29" s="340">
        <v>0</v>
      </c>
      <c r="C29" s="340">
        <v>0</v>
      </c>
      <c r="D29" s="181">
        <v>25.65</v>
      </c>
      <c r="E29" s="340">
        <v>0</v>
      </c>
      <c r="F29" s="337">
        <v>0</v>
      </c>
      <c r="G29" s="181">
        <v>74.349999999999994</v>
      </c>
    </row>
    <row r="30" spans="1:7" ht="15.75">
      <c r="A30" s="336">
        <v>44348</v>
      </c>
      <c r="B30" s="340">
        <v>0</v>
      </c>
      <c r="C30" s="340">
        <v>0</v>
      </c>
      <c r="D30" s="181">
        <v>21.407644619560653</v>
      </c>
      <c r="E30" s="340">
        <v>0</v>
      </c>
      <c r="F30" s="337">
        <v>0</v>
      </c>
      <c r="G30" s="181">
        <v>78.592355380439344</v>
      </c>
    </row>
    <row r="31" spans="1:7" ht="15.75">
      <c r="A31" s="336">
        <v>44408</v>
      </c>
      <c r="B31" s="340">
        <v>0</v>
      </c>
      <c r="C31" s="340">
        <v>0</v>
      </c>
      <c r="D31" s="181">
        <v>20.081319177772759</v>
      </c>
      <c r="E31" s="340">
        <v>0</v>
      </c>
      <c r="F31" s="337">
        <v>0</v>
      </c>
      <c r="G31" s="181">
        <v>79.918680822227245</v>
      </c>
    </row>
    <row r="32" spans="1:7" ht="15.75">
      <c r="A32" s="336">
        <v>44409</v>
      </c>
      <c r="B32" s="340">
        <v>0</v>
      </c>
      <c r="C32" s="340">
        <v>0</v>
      </c>
      <c r="D32" s="181">
        <v>12.66</v>
      </c>
      <c r="E32" s="340">
        <v>0</v>
      </c>
      <c r="F32" s="337">
        <v>0</v>
      </c>
      <c r="G32" s="181">
        <v>87.34</v>
      </c>
    </row>
    <row r="33" spans="1:53" s="171" customFormat="1" ht="15.75">
      <c r="A33" s="336">
        <v>44440</v>
      </c>
      <c r="B33" s="340">
        <v>0</v>
      </c>
      <c r="C33" s="340">
        <v>0</v>
      </c>
      <c r="D33" s="181">
        <v>12.213961074360787</v>
      </c>
      <c r="E33" s="340">
        <v>0</v>
      </c>
      <c r="F33" s="337">
        <v>0</v>
      </c>
      <c r="G33" s="181">
        <v>87.786038925639218</v>
      </c>
    </row>
    <row r="34" spans="1:53" s="171" customFormat="1" ht="15.75">
      <c r="A34" s="336">
        <v>44470</v>
      </c>
      <c r="B34" s="340">
        <v>0</v>
      </c>
      <c r="C34" s="340">
        <v>0</v>
      </c>
      <c r="D34" s="181">
        <v>25.417225650657365</v>
      </c>
      <c r="E34" s="340">
        <v>0</v>
      </c>
      <c r="F34" s="337">
        <v>0</v>
      </c>
      <c r="G34" s="181">
        <v>74.582774349342657</v>
      </c>
    </row>
    <row r="35" spans="1:53" s="171" customFormat="1" ht="15.75">
      <c r="A35" s="336">
        <v>44501</v>
      </c>
      <c r="B35" s="340">
        <v>0</v>
      </c>
      <c r="C35" s="340">
        <v>0</v>
      </c>
      <c r="D35" s="181">
        <v>2.27</v>
      </c>
      <c r="E35" s="340">
        <v>0</v>
      </c>
      <c r="F35" s="337">
        <v>0</v>
      </c>
      <c r="G35" s="181">
        <v>97.73</v>
      </c>
    </row>
    <row r="36" spans="1:53" ht="15.75">
      <c r="A36" s="1101" t="s">
        <v>136</v>
      </c>
      <c r="B36" s="1101"/>
      <c r="C36" s="1101"/>
      <c r="D36" s="1101"/>
      <c r="E36" s="1101"/>
      <c r="F36" s="1101"/>
      <c r="G36" s="1101"/>
    </row>
    <row r="37" spans="1:53" ht="15.75">
      <c r="A37" s="334" t="s">
        <v>95</v>
      </c>
      <c r="B37" s="180">
        <v>3.3327840364141222E-2</v>
      </c>
      <c r="C37" s="180">
        <v>3.3327840364141222E-2</v>
      </c>
      <c r="D37" s="180">
        <v>4.4109280495423082</v>
      </c>
      <c r="E37" s="341">
        <v>3.3327840364141222E-2</v>
      </c>
      <c r="F37" s="342">
        <v>3.3327840364141222E-2</v>
      </c>
      <c r="G37" s="180">
        <v>95.589071950457694</v>
      </c>
    </row>
    <row r="38" spans="1:53" ht="15.75">
      <c r="A38" s="334" t="s">
        <v>96</v>
      </c>
      <c r="B38" s="339">
        <v>3.3327840364141222E-2</v>
      </c>
      <c r="C38" s="339">
        <v>3.3327840364141222E-2</v>
      </c>
      <c r="D38" s="339">
        <v>2.4728300854881584E-2</v>
      </c>
      <c r="E38" s="343">
        <v>3.3327840364141222E-2</v>
      </c>
      <c r="F38" s="335">
        <v>3.3327840364141222E-2</v>
      </c>
      <c r="G38" s="339">
        <v>99.975271699145097</v>
      </c>
    </row>
    <row r="39" spans="1:53" ht="15.75">
      <c r="A39" s="336">
        <v>44287</v>
      </c>
      <c r="B39" s="181">
        <v>3.3327840364141222E-2</v>
      </c>
      <c r="C39" s="181">
        <v>3.3327840364141222E-2</v>
      </c>
      <c r="D39" s="181">
        <v>2.5832274594006895E-2</v>
      </c>
      <c r="E39" s="344">
        <v>3.3327840364141222E-2</v>
      </c>
      <c r="F39" s="345">
        <v>3.3327840364141222E-2</v>
      </c>
      <c r="G39" s="181">
        <v>99.974167725405991</v>
      </c>
    </row>
    <row r="40" spans="1:53" ht="15.75">
      <c r="A40" s="336">
        <v>44317</v>
      </c>
      <c r="B40" s="340">
        <v>0</v>
      </c>
      <c r="C40" s="340">
        <v>0</v>
      </c>
      <c r="D40" s="181">
        <v>2.4728300854881584E-2</v>
      </c>
      <c r="E40" s="346">
        <v>0</v>
      </c>
      <c r="F40" s="337">
        <v>0</v>
      </c>
      <c r="G40" s="181">
        <v>99.975271699145097</v>
      </c>
    </row>
    <row r="41" spans="1:53" ht="15.75">
      <c r="A41" s="336">
        <v>44348</v>
      </c>
      <c r="B41" s="340">
        <v>0</v>
      </c>
      <c r="C41" s="340">
        <v>0</v>
      </c>
      <c r="D41" s="181">
        <v>1.9897300213747176E-2</v>
      </c>
      <c r="E41" s="346">
        <v>0</v>
      </c>
      <c r="F41" s="337">
        <v>0</v>
      </c>
      <c r="G41" s="181">
        <v>99.980102699786258</v>
      </c>
    </row>
    <row r="42" spans="1:53" ht="15.75">
      <c r="A42" s="336">
        <v>44408</v>
      </c>
      <c r="B42" s="340">
        <v>0</v>
      </c>
      <c r="C42" s="340">
        <v>0</v>
      </c>
      <c r="D42" s="181">
        <v>2.6126439170742689E-2</v>
      </c>
      <c r="E42" s="346">
        <v>0</v>
      </c>
      <c r="F42" s="337">
        <v>0</v>
      </c>
      <c r="G42" s="181">
        <v>99.973873560829261</v>
      </c>
    </row>
    <row r="43" spans="1:53" ht="15.75">
      <c r="A43" s="336">
        <v>44409</v>
      </c>
      <c r="B43" s="340">
        <v>0</v>
      </c>
      <c r="C43" s="340">
        <v>0</v>
      </c>
      <c r="D43" s="181">
        <v>2.2611069405271418E-2</v>
      </c>
      <c r="E43" s="346">
        <v>0</v>
      </c>
      <c r="F43" s="337">
        <v>0</v>
      </c>
      <c r="G43" s="181">
        <v>99.977388930594728</v>
      </c>
    </row>
    <row r="44" spans="1:53" ht="15.75">
      <c r="A44" s="336">
        <v>44440</v>
      </c>
      <c r="B44" s="340">
        <v>0</v>
      </c>
      <c r="C44" s="340">
        <v>0</v>
      </c>
      <c r="D44" s="181">
        <v>1.8406645840409224</v>
      </c>
      <c r="E44" s="346">
        <v>0</v>
      </c>
      <c r="F44" s="337">
        <v>0</v>
      </c>
      <c r="G44" s="181">
        <v>98.159335415959077</v>
      </c>
    </row>
    <row r="45" spans="1:53" ht="15.75">
      <c r="A45" s="336">
        <v>44470</v>
      </c>
      <c r="B45" s="340">
        <v>0</v>
      </c>
      <c r="C45" s="340">
        <v>0</v>
      </c>
      <c r="D45" s="181">
        <v>0.77946960845362701</v>
      </c>
      <c r="E45" s="346">
        <v>0</v>
      </c>
      <c r="F45" s="337">
        <v>0</v>
      </c>
      <c r="G45" s="181">
        <v>99.220530391546362</v>
      </c>
    </row>
    <row r="46" spans="1:53" s="338" customFormat="1" ht="15.75">
      <c r="A46" s="336">
        <v>44501</v>
      </c>
      <c r="B46" s="340">
        <v>0</v>
      </c>
      <c r="C46" s="340">
        <v>0</v>
      </c>
      <c r="D46" s="181">
        <v>0.13366988053981596</v>
      </c>
      <c r="E46" s="346">
        <v>0</v>
      </c>
      <c r="F46" s="337">
        <v>0</v>
      </c>
      <c r="G46" s="181">
        <v>99.866330119460187</v>
      </c>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row>
    <row r="47" spans="1:53" ht="15.75">
      <c r="A47" s="1101" t="s">
        <v>137</v>
      </c>
      <c r="B47" s="1101"/>
      <c r="C47" s="1101"/>
      <c r="D47" s="1101"/>
      <c r="E47" s="1101"/>
      <c r="F47" s="1101"/>
      <c r="G47" s="1101"/>
    </row>
    <row r="48" spans="1:53" ht="15.75">
      <c r="A48" s="334" t="s">
        <v>95</v>
      </c>
      <c r="B48" s="339">
        <v>0</v>
      </c>
      <c r="C48" s="180">
        <v>0.32</v>
      </c>
      <c r="D48" s="180">
        <v>64.64</v>
      </c>
      <c r="E48" s="339">
        <v>0</v>
      </c>
      <c r="F48" s="335">
        <v>0</v>
      </c>
      <c r="G48" s="180">
        <v>35.04</v>
      </c>
    </row>
    <row r="49" spans="1:10" ht="15.75">
      <c r="A49" s="334" t="s">
        <v>96</v>
      </c>
      <c r="B49" s="339">
        <v>0</v>
      </c>
      <c r="C49" s="180">
        <v>4.3878867416898197</v>
      </c>
      <c r="D49" s="180">
        <v>74.050456037004693</v>
      </c>
      <c r="E49" s="339">
        <v>0</v>
      </c>
      <c r="F49" s="339">
        <v>0</v>
      </c>
      <c r="G49" s="180">
        <v>21.561657221305481</v>
      </c>
      <c r="J49" s="152" t="s">
        <v>740</v>
      </c>
    </row>
    <row r="50" spans="1:10" ht="15.75">
      <c r="A50" s="336">
        <v>44287</v>
      </c>
      <c r="B50" s="340">
        <v>0</v>
      </c>
      <c r="C50" s="181">
        <v>5.49</v>
      </c>
      <c r="D50" s="181">
        <v>71.180000000000007</v>
      </c>
      <c r="E50" s="340">
        <v>0</v>
      </c>
      <c r="F50" s="337">
        <v>0</v>
      </c>
      <c r="G50" s="181">
        <v>23.33</v>
      </c>
    </row>
    <row r="51" spans="1:10" ht="15.75">
      <c r="A51" s="336">
        <v>44317</v>
      </c>
      <c r="B51" s="340">
        <v>0</v>
      </c>
      <c r="C51" s="181">
        <v>6.22</v>
      </c>
      <c r="D51" s="181">
        <v>69.849999999999994</v>
      </c>
      <c r="E51" s="340">
        <v>0</v>
      </c>
      <c r="F51" s="337">
        <v>0</v>
      </c>
      <c r="G51" s="181">
        <v>23.93</v>
      </c>
    </row>
    <row r="52" spans="1:10" ht="15.75">
      <c r="A52" s="336">
        <v>44348</v>
      </c>
      <c r="B52" s="340">
        <v>0</v>
      </c>
      <c r="C52" s="181">
        <v>4.1773673076837863</v>
      </c>
      <c r="D52" s="181">
        <v>74.472239485999935</v>
      </c>
      <c r="E52" s="340">
        <v>0</v>
      </c>
      <c r="F52" s="337">
        <v>0</v>
      </c>
      <c r="G52" s="181">
        <v>21.350393206316276</v>
      </c>
    </row>
    <row r="53" spans="1:10" ht="15.75">
      <c r="A53" s="336">
        <v>44408</v>
      </c>
      <c r="B53" s="340">
        <v>0</v>
      </c>
      <c r="C53" s="181">
        <v>3.7899546760256864</v>
      </c>
      <c r="D53" s="181">
        <v>65.940831449623218</v>
      </c>
      <c r="E53" s="340">
        <v>0</v>
      </c>
      <c r="F53" s="337">
        <v>0</v>
      </c>
      <c r="G53" s="181">
        <v>30.269213874351053</v>
      </c>
    </row>
    <row r="54" spans="1:10" ht="15.75">
      <c r="A54" s="336">
        <v>44409</v>
      </c>
      <c r="B54" s="340">
        <v>0</v>
      </c>
      <c r="C54" s="181">
        <v>4.9352775252130625</v>
      </c>
      <c r="D54" s="181">
        <v>76.821358911621971</v>
      </c>
      <c r="E54" s="340">
        <v>0</v>
      </c>
      <c r="F54" s="337">
        <v>0</v>
      </c>
      <c r="G54" s="181">
        <v>18.243363563164941</v>
      </c>
    </row>
    <row r="55" spans="1:10" ht="15.75">
      <c r="A55" s="336">
        <v>44440</v>
      </c>
      <c r="B55" s="340">
        <v>0</v>
      </c>
      <c r="C55" s="181">
        <v>1.71472094121638</v>
      </c>
      <c r="D55" s="181">
        <v>86.038306374783005</v>
      </c>
      <c r="E55" s="340">
        <v>0</v>
      </c>
      <c r="F55" s="340">
        <v>0</v>
      </c>
      <c r="G55" s="181">
        <v>12.2469726840006</v>
      </c>
    </row>
    <row r="56" spans="1:10" ht="15.75">
      <c r="A56" s="336">
        <v>44470</v>
      </c>
      <c r="B56" s="340">
        <v>0</v>
      </c>
      <c r="C56" s="181">
        <v>1.4947717496505153</v>
      </c>
      <c r="D56" s="181">
        <v>73.172546983212484</v>
      </c>
      <c r="E56" s="340">
        <v>0</v>
      </c>
      <c r="F56" s="340">
        <v>0</v>
      </c>
      <c r="G56" s="181">
        <v>25.332681267136991</v>
      </c>
    </row>
    <row r="57" spans="1:10" ht="15.75">
      <c r="A57" s="336">
        <v>44501</v>
      </c>
      <c r="B57" s="340">
        <v>0</v>
      </c>
      <c r="C57" s="181">
        <v>2.6790194118148452</v>
      </c>
      <c r="D57" s="181">
        <v>76.961985423887853</v>
      </c>
      <c r="E57" s="340">
        <v>0</v>
      </c>
      <c r="F57" s="340">
        <v>0</v>
      </c>
      <c r="G57" s="181">
        <v>20.358995164297301</v>
      </c>
    </row>
    <row r="58" spans="1:10">
      <c r="A58" s="152" t="s">
        <v>1030</v>
      </c>
    </row>
    <row r="59" spans="1:10">
      <c r="A59" s="1102" t="s">
        <v>769</v>
      </c>
      <c r="B59" s="1102"/>
      <c r="C59" s="1102"/>
      <c r="D59" s="1102"/>
      <c r="E59" s="1102"/>
      <c r="F59" s="1102"/>
      <c r="G59" s="1102"/>
    </row>
    <row r="60" spans="1:10" ht="62.25" customHeight="1">
      <c r="A60" s="1102" t="s">
        <v>973</v>
      </c>
      <c r="B60" s="1102"/>
      <c r="C60" s="1102"/>
      <c r="D60" s="1102"/>
      <c r="E60" s="1102"/>
      <c r="F60" s="1102"/>
      <c r="G60" s="1102"/>
    </row>
    <row r="61" spans="1:10">
      <c r="A61" s="1100" t="s">
        <v>770</v>
      </c>
      <c r="B61" s="1100"/>
      <c r="C61" s="1100"/>
      <c r="D61" s="1100"/>
      <c r="E61" s="1100"/>
      <c r="F61" s="1100"/>
      <c r="G61" s="1100"/>
    </row>
  </sheetData>
  <mergeCells count="9">
    <mergeCell ref="A1:G1"/>
    <mergeCell ref="A61:G61"/>
    <mergeCell ref="A3:G3"/>
    <mergeCell ref="A25:G25"/>
    <mergeCell ref="A36:G36"/>
    <mergeCell ref="A47:G47"/>
    <mergeCell ref="A59:G59"/>
    <mergeCell ref="A60:G60"/>
    <mergeCell ref="A14:G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topLeftCell="A7" zoomScaleNormal="130" zoomScaleSheetLayoutView="100" workbookViewId="0">
      <selection activeCell="J47" sqref="J47"/>
    </sheetView>
  </sheetViews>
  <sheetFormatPr defaultColWidth="9.140625" defaultRowHeight="12.75"/>
  <cols>
    <col min="1" max="1" width="9.42578125" style="502" bestFit="1" customWidth="1"/>
    <col min="2" max="2" width="13.140625" style="502" customWidth="1"/>
    <col min="3" max="3" width="21.28515625" style="502" customWidth="1"/>
    <col min="4" max="4" width="8.28515625" style="473" hidden="1" customWidth="1"/>
    <col min="5" max="5" width="9" style="473" hidden="1" customWidth="1"/>
    <col min="6" max="6" width="8" style="473" customWidth="1"/>
    <col min="7" max="7" width="9" style="473" customWidth="1"/>
    <col min="8" max="12" width="8" style="473" customWidth="1"/>
    <col min="13" max="13" width="10.140625" style="473" customWidth="1"/>
    <col min="14" max="16384" width="9.140625" style="502"/>
  </cols>
  <sheetData>
    <row r="1" spans="1:13" ht="15">
      <c r="A1" s="501" t="s">
        <v>1077</v>
      </c>
      <c r="B1" s="501"/>
      <c r="C1" s="501"/>
      <c r="D1" s="501"/>
      <c r="E1" s="501"/>
      <c r="F1" s="501"/>
      <c r="G1" s="501"/>
      <c r="H1" s="501"/>
      <c r="I1" s="501"/>
      <c r="J1" s="501"/>
      <c r="K1" s="501"/>
      <c r="L1" s="501"/>
      <c r="M1" s="501"/>
    </row>
    <row r="2" spans="1:13">
      <c r="A2" s="1044" t="s">
        <v>771</v>
      </c>
      <c r="B2" s="1044" t="s">
        <v>772</v>
      </c>
      <c r="C2" s="1044" t="s">
        <v>538</v>
      </c>
      <c r="D2" s="1110" t="s">
        <v>95</v>
      </c>
      <c r="E2" s="1111"/>
      <c r="F2" s="1112" t="s">
        <v>96</v>
      </c>
      <c r="G2" s="1113"/>
      <c r="H2" s="1104">
        <v>44165</v>
      </c>
      <c r="I2" s="1105"/>
      <c r="J2" s="1104">
        <v>44500</v>
      </c>
      <c r="K2" s="1105"/>
      <c r="L2" s="1104">
        <v>44530</v>
      </c>
      <c r="M2" s="1105"/>
    </row>
    <row r="3" spans="1:13" ht="38.25">
      <c r="A3" s="1048"/>
      <c r="B3" s="1048"/>
      <c r="C3" s="1048"/>
      <c r="D3" s="503" t="s">
        <v>773</v>
      </c>
      <c r="E3" s="503" t="s">
        <v>1048</v>
      </c>
      <c r="F3" s="503" t="s">
        <v>773</v>
      </c>
      <c r="G3" s="498" t="s">
        <v>1048</v>
      </c>
      <c r="H3" s="503" t="s">
        <v>531</v>
      </c>
      <c r="I3" s="503" t="s">
        <v>774</v>
      </c>
      <c r="J3" s="503" t="s">
        <v>531</v>
      </c>
      <c r="K3" s="503" t="s">
        <v>774</v>
      </c>
      <c r="L3" s="503" t="s">
        <v>531</v>
      </c>
      <c r="M3" s="503" t="s">
        <v>774</v>
      </c>
    </row>
    <row r="4" spans="1:13">
      <c r="A4" s="1106" t="s">
        <v>775</v>
      </c>
      <c r="B4" s="1107" t="s">
        <v>523</v>
      </c>
      <c r="C4" s="490" t="s">
        <v>539</v>
      </c>
      <c r="D4" s="455">
        <v>4.2375424720000039</v>
      </c>
      <c r="E4" s="455">
        <v>2079571.8142173993</v>
      </c>
      <c r="F4" s="504">
        <v>1.7522872040000002</v>
      </c>
      <c r="G4" s="504">
        <v>833108.24192720035</v>
      </c>
      <c r="H4" s="504">
        <v>0.36770438299999991</v>
      </c>
      <c r="I4" s="504">
        <v>184689.95328140011</v>
      </c>
      <c r="J4" s="504">
        <v>0.1980042659999999</v>
      </c>
      <c r="K4" s="504">
        <v>93847.235164099999</v>
      </c>
      <c r="L4" s="504">
        <v>0.22042310299999993</v>
      </c>
      <c r="M4" s="504">
        <v>106539.08517080004</v>
      </c>
    </row>
    <row r="5" spans="1:13">
      <c r="A5" s="1106"/>
      <c r="B5" s="1107"/>
      <c r="C5" s="490" t="s">
        <v>540</v>
      </c>
      <c r="D5" s="455">
        <v>393.32000800000014</v>
      </c>
      <c r="E5" s="455">
        <v>2404726.3230703999</v>
      </c>
      <c r="F5" s="504">
        <v>149.52663599999991</v>
      </c>
      <c r="G5" s="504">
        <v>999824.87110470037</v>
      </c>
      <c r="H5" s="504">
        <v>31.526138000000003</v>
      </c>
      <c r="I5" s="504">
        <v>196330.76553259994</v>
      </c>
      <c r="J5" s="504">
        <v>18.586253000000003</v>
      </c>
      <c r="K5" s="504">
        <v>117965.51465499998</v>
      </c>
      <c r="L5" s="504">
        <v>18.761336000000004</v>
      </c>
      <c r="M5" s="504">
        <v>121802.16556740001</v>
      </c>
    </row>
    <row r="6" spans="1:13">
      <c r="A6" s="1106"/>
      <c r="B6" s="1107"/>
      <c r="C6" s="505" t="s">
        <v>776</v>
      </c>
      <c r="D6" s="454">
        <v>397.55755047200017</v>
      </c>
      <c r="E6" s="454">
        <v>4484298.1372877993</v>
      </c>
      <c r="F6" s="454">
        <f>F4+F5</f>
        <v>151.27892320399991</v>
      </c>
      <c r="G6" s="454">
        <f t="shared" ref="G6:M6" si="0">G4+G5</f>
        <v>1832933.1130319007</v>
      </c>
      <c r="H6" s="454">
        <f t="shared" si="0"/>
        <v>31.893842383000003</v>
      </c>
      <c r="I6" s="454">
        <f t="shared" si="0"/>
        <v>381020.71881400002</v>
      </c>
      <c r="J6" s="454">
        <f t="shared" si="0"/>
        <v>18.784257266000004</v>
      </c>
      <c r="K6" s="454">
        <f t="shared" si="0"/>
        <v>211812.74981909996</v>
      </c>
      <c r="L6" s="454">
        <f t="shared" si="0"/>
        <v>18.981759103000005</v>
      </c>
      <c r="M6" s="454">
        <f t="shared" si="0"/>
        <v>228341.25073820003</v>
      </c>
    </row>
    <row r="7" spans="1:13">
      <c r="A7" s="1106"/>
      <c r="B7" s="1108" t="s">
        <v>777</v>
      </c>
      <c r="C7" s="490" t="s">
        <v>541</v>
      </c>
      <c r="D7" s="455">
        <v>2893.989</v>
      </c>
      <c r="E7" s="455">
        <v>44871.82123000003</v>
      </c>
      <c r="F7" s="504">
        <v>4384.135000000002</v>
      </c>
      <c r="G7" s="504">
        <v>91614.951624999958</v>
      </c>
      <c r="H7" s="504">
        <v>269.62500000000006</v>
      </c>
      <c r="I7" s="504">
        <v>4303.1669750000001</v>
      </c>
      <c r="J7" s="504">
        <v>711.41500000000019</v>
      </c>
      <c r="K7" s="504">
        <v>16934.956099999999</v>
      </c>
      <c r="L7" s="504">
        <v>545.80000000000007</v>
      </c>
      <c r="M7" s="504">
        <v>11526.431</v>
      </c>
    </row>
    <row r="8" spans="1:13">
      <c r="A8" s="1106"/>
      <c r="B8" s="1108"/>
      <c r="C8" s="490" t="s">
        <v>542</v>
      </c>
      <c r="D8" s="455">
        <v>11270.747500000001</v>
      </c>
      <c r="E8" s="455">
        <v>613327.47723750002</v>
      </c>
      <c r="F8" s="504">
        <v>6623.157500000003</v>
      </c>
      <c r="G8" s="504">
        <v>488264.01491249987</v>
      </c>
      <c r="H8" s="504">
        <v>914.89249999999981</v>
      </c>
      <c r="I8" s="504">
        <v>49905.679224999985</v>
      </c>
      <c r="J8" s="504">
        <v>808.8125</v>
      </c>
      <c r="K8" s="504">
        <v>61101.667775000009</v>
      </c>
      <c r="L8" s="504">
        <v>738.52250000000004</v>
      </c>
      <c r="M8" s="504">
        <v>54334.192924999996</v>
      </c>
    </row>
    <row r="9" spans="1:13">
      <c r="A9" s="1106"/>
      <c r="B9" s="1108"/>
      <c r="C9" s="490" t="s">
        <v>543</v>
      </c>
      <c r="D9" s="455">
        <v>4690.4789999999994</v>
      </c>
      <c r="E9" s="455">
        <v>71303.98903500005</v>
      </c>
      <c r="F9" s="504">
        <v>2591.4000000000005</v>
      </c>
      <c r="G9" s="504">
        <v>46027.534574999961</v>
      </c>
      <c r="H9" s="504">
        <v>327.90499999999997</v>
      </c>
      <c r="I9" s="504">
        <v>5073.6606500000007</v>
      </c>
      <c r="J9" s="504">
        <v>331.98000000000008</v>
      </c>
      <c r="K9" s="504">
        <v>6191.4025999999994</v>
      </c>
      <c r="L9" s="504">
        <v>220.965</v>
      </c>
      <c r="M9" s="504">
        <v>4132.9637999999995</v>
      </c>
    </row>
    <row r="10" spans="1:13">
      <c r="A10" s="1106"/>
      <c r="B10" s="1108"/>
      <c r="C10" s="490" t="s">
        <v>544</v>
      </c>
      <c r="D10" s="455">
        <v>5076.0405000000001</v>
      </c>
      <c r="E10" s="455">
        <v>572448.10803000024</v>
      </c>
      <c r="F10" s="504">
        <v>2244.393</v>
      </c>
      <c r="G10" s="504">
        <v>313163.29890000011</v>
      </c>
      <c r="H10" s="504">
        <v>459.51899999999989</v>
      </c>
      <c r="I10" s="504">
        <v>54552.980084999988</v>
      </c>
      <c r="J10" s="504">
        <v>269.04000000000002</v>
      </c>
      <c r="K10" s="504">
        <v>40676.50817999999</v>
      </c>
      <c r="L10" s="504">
        <v>209.22299999999998</v>
      </c>
      <c r="M10" s="504">
        <v>31999.409264999991</v>
      </c>
    </row>
    <row r="11" spans="1:13">
      <c r="A11" s="1106"/>
      <c r="B11" s="1108"/>
      <c r="C11" s="490" t="s">
        <v>545</v>
      </c>
      <c r="D11" s="455">
        <v>13598.223</v>
      </c>
      <c r="E11" s="455">
        <v>264390.67305999988</v>
      </c>
      <c r="F11" s="504">
        <v>5409.8100000000022</v>
      </c>
      <c r="G11" s="504">
        <v>133301.97537500004</v>
      </c>
      <c r="H11" s="504">
        <v>1197.73</v>
      </c>
      <c r="I11" s="504">
        <v>25551.723949999996</v>
      </c>
      <c r="J11" s="504">
        <v>624.42000000000007</v>
      </c>
      <c r="K11" s="504">
        <v>17782.623275000005</v>
      </c>
      <c r="L11" s="504">
        <v>394.10500000000002</v>
      </c>
      <c r="M11" s="504">
        <v>10806.919099999997</v>
      </c>
    </row>
    <row r="12" spans="1:13">
      <c r="A12" s="1106"/>
      <c r="B12" s="1108"/>
      <c r="C12" s="505" t="s">
        <v>778</v>
      </c>
      <c r="D12" s="454">
        <v>37529.478999999999</v>
      </c>
      <c r="E12" s="454">
        <v>1566342.0685925004</v>
      </c>
      <c r="F12" s="454">
        <f>SUM(F7:F11)</f>
        <v>21252.895500000006</v>
      </c>
      <c r="G12" s="454">
        <f t="shared" ref="G12:M12" si="1">SUM(G7:G11)</f>
        <v>1072371.7753874999</v>
      </c>
      <c r="H12" s="454">
        <f t="shared" si="1"/>
        <v>3169.6714999999999</v>
      </c>
      <c r="I12" s="454">
        <f t="shared" si="1"/>
        <v>139387.21088499995</v>
      </c>
      <c r="J12" s="454">
        <f t="shared" si="1"/>
        <v>2745.6675000000005</v>
      </c>
      <c r="K12" s="454">
        <f t="shared" si="1"/>
        <v>142687.15792999999</v>
      </c>
      <c r="L12" s="454">
        <f t="shared" si="1"/>
        <v>2108.6154999999999</v>
      </c>
      <c r="M12" s="454">
        <f t="shared" si="1"/>
        <v>112799.91608999998</v>
      </c>
    </row>
    <row r="13" spans="1:13">
      <c r="A13" s="1106"/>
      <c r="B13" s="1108" t="s">
        <v>779</v>
      </c>
      <c r="C13" s="490" t="s">
        <v>546</v>
      </c>
      <c r="D13" s="455">
        <v>2.5299999999999986E-2</v>
      </c>
      <c r="E13" s="455">
        <v>4.2333680000000031</v>
      </c>
      <c r="F13" s="455">
        <v>0</v>
      </c>
      <c r="G13" s="455">
        <v>0</v>
      </c>
      <c r="H13" s="455">
        <v>6.0000000000000006E-4</v>
      </c>
      <c r="I13" s="455">
        <v>8.8104000000000002E-2</v>
      </c>
      <c r="J13" s="455">
        <v>0</v>
      </c>
      <c r="K13" s="455">
        <v>0</v>
      </c>
      <c r="L13" s="455">
        <v>0</v>
      </c>
      <c r="M13" s="455">
        <v>0</v>
      </c>
    </row>
    <row r="14" spans="1:13">
      <c r="A14" s="1106"/>
      <c r="B14" s="1108"/>
      <c r="C14" s="490" t="s">
        <v>547</v>
      </c>
      <c r="D14" s="455">
        <v>1290.32125</v>
      </c>
      <c r="E14" s="455">
        <v>14711.314599999996</v>
      </c>
      <c r="F14" s="455">
        <v>1243.5414999999996</v>
      </c>
      <c r="G14" s="455">
        <v>19317.61084999999</v>
      </c>
      <c r="H14" s="455">
        <v>72.398750000000007</v>
      </c>
      <c r="I14" s="455">
        <v>853.03987500000005</v>
      </c>
      <c r="J14" s="455">
        <v>191.0205</v>
      </c>
      <c r="K14" s="455">
        <v>3434.2384749999992</v>
      </c>
      <c r="L14" s="455">
        <v>217.464</v>
      </c>
      <c r="M14" s="455">
        <v>4122.2963999999993</v>
      </c>
    </row>
    <row r="15" spans="1:13">
      <c r="A15" s="1106"/>
      <c r="B15" s="1108"/>
      <c r="C15" s="490" t="s">
        <v>548</v>
      </c>
      <c r="D15" s="455">
        <v>10005.380000000001</v>
      </c>
      <c r="E15" s="455">
        <v>84593.244699999981</v>
      </c>
      <c r="F15" s="455">
        <v>5851.7000000000007</v>
      </c>
      <c r="G15" s="455">
        <v>65382.974670000032</v>
      </c>
      <c r="H15" s="455">
        <v>1033.54</v>
      </c>
      <c r="I15" s="455">
        <v>9173.6456900000012</v>
      </c>
      <c r="J15" s="455">
        <v>697.71</v>
      </c>
      <c r="K15" s="455">
        <v>7888.1879799999997</v>
      </c>
      <c r="L15" s="455">
        <v>463.46000000000004</v>
      </c>
      <c r="M15" s="455">
        <v>5167.7849500000002</v>
      </c>
    </row>
    <row r="16" spans="1:13">
      <c r="A16" s="1106"/>
      <c r="B16" s="1108"/>
      <c r="C16" s="490" t="s">
        <v>550</v>
      </c>
      <c r="D16" s="455">
        <v>13.019039999999988</v>
      </c>
      <c r="E16" s="455">
        <v>1290.0172320000001</v>
      </c>
      <c r="F16" s="455">
        <v>14.10084</v>
      </c>
      <c r="G16" s="455">
        <v>1357.3465560000002</v>
      </c>
      <c r="H16" s="455">
        <v>0.91259999999999997</v>
      </c>
      <c r="I16" s="455">
        <v>86.718848399999999</v>
      </c>
      <c r="J16" s="455">
        <v>1.8867600000000002</v>
      </c>
      <c r="K16" s="455">
        <v>176.26682880000001</v>
      </c>
      <c r="L16" s="455">
        <v>1.5566399999999998</v>
      </c>
      <c r="M16" s="455">
        <v>146.085228</v>
      </c>
    </row>
    <row r="17" spans="1:13">
      <c r="A17" s="1106"/>
      <c r="B17" s="1108"/>
      <c r="C17" s="490" t="s">
        <v>549</v>
      </c>
      <c r="D17" s="455">
        <v>47.091999999999977</v>
      </c>
      <c r="E17" s="455">
        <v>253.31072000000003</v>
      </c>
      <c r="F17" s="455">
        <v>6.0799999999999939</v>
      </c>
      <c r="G17" s="455">
        <v>43.954449999999994</v>
      </c>
      <c r="H17" s="455">
        <v>4.2640000000000002</v>
      </c>
      <c r="I17" s="455">
        <v>24.726410000000001</v>
      </c>
      <c r="J17" s="455">
        <v>1.3120000000000005</v>
      </c>
      <c r="K17" s="455">
        <v>10.853259999999999</v>
      </c>
      <c r="L17" s="455">
        <v>0.33999999999999997</v>
      </c>
      <c r="M17" s="455">
        <v>3.0344200000000003</v>
      </c>
    </row>
    <row r="18" spans="1:13">
      <c r="A18" s="1106"/>
      <c r="B18" s="1108"/>
      <c r="C18" s="490" t="s">
        <v>551</v>
      </c>
      <c r="D18" s="455">
        <v>4.1609999999999978</v>
      </c>
      <c r="E18" s="455">
        <v>67.700603000000015</v>
      </c>
      <c r="F18" s="455">
        <v>7.5630000000000015</v>
      </c>
      <c r="G18" s="455">
        <v>131.05151099999995</v>
      </c>
      <c r="H18" s="455"/>
      <c r="I18" s="455"/>
      <c r="J18" s="455">
        <v>0.60600000000000021</v>
      </c>
      <c r="K18" s="455">
        <v>10.439717</v>
      </c>
      <c r="L18" s="455">
        <v>0.80500000000000027</v>
      </c>
      <c r="M18" s="455">
        <v>14.953188999999998</v>
      </c>
    </row>
    <row r="19" spans="1:13">
      <c r="A19" s="1106"/>
      <c r="B19" s="1108"/>
      <c r="C19" s="505" t="s">
        <v>780</v>
      </c>
      <c r="D19" s="454">
        <v>11359.998590000001</v>
      </c>
      <c r="E19" s="454">
        <v>100919.82122299998</v>
      </c>
      <c r="F19" s="454">
        <f>SUM(F13:F18)</f>
        <v>7122.9853400000002</v>
      </c>
      <c r="G19" s="454">
        <f t="shared" ref="G19:M19" si="2">SUM(G13:G18)</f>
        <v>86232.938037000029</v>
      </c>
      <c r="H19" s="454">
        <f t="shared" si="2"/>
        <v>1111.1159499999999</v>
      </c>
      <c r="I19" s="454">
        <f t="shared" si="2"/>
        <v>10138.218927400001</v>
      </c>
      <c r="J19" s="454">
        <f t="shared" si="2"/>
        <v>892.53525999999999</v>
      </c>
      <c r="K19" s="454">
        <f t="shared" si="2"/>
        <v>11519.986260799998</v>
      </c>
      <c r="L19" s="454">
        <f t="shared" si="2"/>
        <v>683.62563999999998</v>
      </c>
      <c r="M19" s="454">
        <f t="shared" si="2"/>
        <v>9454.1541870000001</v>
      </c>
    </row>
    <row r="20" spans="1:13">
      <c r="A20" s="1106"/>
      <c r="B20" s="1108" t="s">
        <v>521</v>
      </c>
      <c r="C20" s="490" t="s">
        <v>552</v>
      </c>
      <c r="D20" s="455">
        <v>334594.86160469515</v>
      </c>
      <c r="E20" s="455">
        <v>712902.73745000025</v>
      </c>
      <c r="F20" s="455">
        <v>170444.72279887</v>
      </c>
      <c r="G20" s="455">
        <v>650673.25484000018</v>
      </c>
      <c r="H20" s="455">
        <v>28835.075452215002</v>
      </c>
      <c r="I20" s="455">
        <v>64144.717960000009</v>
      </c>
      <c r="J20" s="455">
        <v>20059.099881580001</v>
      </c>
      <c r="K20" s="455">
        <v>88673.338970000012</v>
      </c>
      <c r="L20" s="455">
        <v>22021.651069654999</v>
      </c>
      <c r="M20" s="455">
        <v>92509.801189999998</v>
      </c>
    </row>
    <row r="21" spans="1:13">
      <c r="A21" s="1106"/>
      <c r="B21" s="1108"/>
      <c r="C21" s="490" t="s">
        <v>553</v>
      </c>
      <c r="D21" s="455">
        <v>61621.313750000001</v>
      </c>
      <c r="E21" s="455">
        <v>1112080.5331500005</v>
      </c>
      <c r="F21" s="455">
        <v>31611.702499999999</v>
      </c>
      <c r="G21" s="455">
        <v>937622.17361250019</v>
      </c>
      <c r="H21" s="455">
        <v>6087.7950000000001</v>
      </c>
      <c r="I21" s="455">
        <v>131615.49613749998</v>
      </c>
      <c r="J21" s="455">
        <v>3449.2987499999999</v>
      </c>
      <c r="K21" s="455">
        <v>146334.63686249999</v>
      </c>
      <c r="L21" s="455">
        <v>2094.9575</v>
      </c>
      <c r="M21" s="455">
        <v>79760.823225000015</v>
      </c>
    </row>
    <row r="22" spans="1:13">
      <c r="A22" s="1106"/>
      <c r="B22" s="1108"/>
      <c r="C22" s="505" t="s">
        <v>1049</v>
      </c>
      <c r="D22" s="454"/>
      <c r="E22" s="454">
        <v>1824983.2706000009</v>
      </c>
      <c r="F22" s="454">
        <f>F20</f>
        <v>170444.72279887</v>
      </c>
      <c r="G22" s="454">
        <f t="shared" ref="G22:M22" si="3">SUM(G20:G21)</f>
        <v>1588295.4284525004</v>
      </c>
      <c r="H22" s="454">
        <f>H20</f>
        <v>28835.075452215002</v>
      </c>
      <c r="I22" s="454">
        <f t="shared" si="3"/>
        <v>195760.21409749999</v>
      </c>
      <c r="J22" s="454">
        <f>J20</f>
        <v>20059.099881580001</v>
      </c>
      <c r="K22" s="454">
        <f t="shared" si="3"/>
        <v>235007.9758325</v>
      </c>
      <c r="L22" s="454">
        <f>L20</f>
        <v>22021.651069654999</v>
      </c>
      <c r="M22" s="454">
        <f t="shared" si="3"/>
        <v>172270.62441500003</v>
      </c>
    </row>
    <row r="23" spans="1:13">
      <c r="A23" s="1106"/>
      <c r="B23" s="1108" t="s">
        <v>371</v>
      </c>
      <c r="C23" s="490" t="s">
        <v>782</v>
      </c>
      <c r="D23" s="455">
        <v>531.47699999999963</v>
      </c>
      <c r="E23" s="455">
        <v>40785.800889999999</v>
      </c>
      <c r="F23" s="455">
        <v>419.58300000000025</v>
      </c>
      <c r="G23" s="455">
        <v>30491.974999999991</v>
      </c>
      <c r="H23" s="455">
        <v>72.875999999999976</v>
      </c>
      <c r="I23" s="455">
        <v>5643.2838149999998</v>
      </c>
      <c r="J23" s="455">
        <v>51.222000000000008</v>
      </c>
      <c r="K23" s="455">
        <v>3637.4583150000003</v>
      </c>
      <c r="L23" s="455">
        <v>58.548999999999992</v>
      </c>
      <c r="M23" s="455">
        <v>4229.8596500000012</v>
      </c>
    </row>
    <row r="24" spans="1:13">
      <c r="A24" s="1106"/>
      <c r="B24" s="1108"/>
      <c r="C24" s="490" t="s">
        <v>554</v>
      </c>
      <c r="D24" s="455">
        <v>112.28900000000002</v>
      </c>
      <c r="E24" s="455">
        <v>7677.0458000000026</v>
      </c>
      <c r="F24" s="455">
        <v>330.91299999999984</v>
      </c>
      <c r="G24" s="455">
        <v>26207.569200000013</v>
      </c>
      <c r="H24" s="455">
        <v>15.832000000000001</v>
      </c>
      <c r="I24" s="455">
        <v>1016.4030449999999</v>
      </c>
      <c r="J24" s="455">
        <v>54.68399999999999</v>
      </c>
      <c r="K24" s="455">
        <v>4671.99208</v>
      </c>
      <c r="L24" s="455">
        <v>42.663000000000011</v>
      </c>
      <c r="M24" s="455">
        <v>3569.6094449999996</v>
      </c>
    </row>
    <row r="25" spans="1:13">
      <c r="A25" s="1106"/>
      <c r="B25" s="1108"/>
      <c r="C25" s="490" t="s">
        <v>974</v>
      </c>
      <c r="D25" s="502"/>
      <c r="E25" s="502"/>
      <c r="F25" s="455">
        <v>28.026000000000003</v>
      </c>
      <c r="G25" s="455">
        <v>2183.2563249999994</v>
      </c>
      <c r="H25" s="455" t="s">
        <v>976</v>
      </c>
      <c r="I25" s="455" t="s">
        <v>976</v>
      </c>
      <c r="J25" s="455">
        <v>13.479000000000001</v>
      </c>
      <c r="K25" s="455">
        <v>1079.8251125000002</v>
      </c>
      <c r="L25" s="455">
        <v>14.547000000000001</v>
      </c>
      <c r="M25" s="455">
        <v>1103.4312124999999</v>
      </c>
    </row>
    <row r="26" spans="1:13" s="466" customFormat="1">
      <c r="A26" s="1106"/>
      <c r="B26" s="1108"/>
      <c r="C26" s="505" t="s">
        <v>783</v>
      </c>
      <c r="D26" s="454"/>
      <c r="E26" s="454">
        <v>48462.846689999998</v>
      </c>
      <c r="F26" s="454">
        <f>SUM(F23:F25)</f>
        <v>778.52200000000005</v>
      </c>
      <c r="G26" s="454">
        <f t="shared" ref="G26:M26" si="4">SUM(G23:G25)</f>
        <v>58882.800525000006</v>
      </c>
      <c r="H26" s="454">
        <f t="shared" si="4"/>
        <v>88.70799999999997</v>
      </c>
      <c r="I26" s="454">
        <f t="shared" si="4"/>
        <v>6659.6868599999998</v>
      </c>
      <c r="J26" s="454">
        <f t="shared" si="4"/>
        <v>119.38500000000001</v>
      </c>
      <c r="K26" s="454">
        <f t="shared" si="4"/>
        <v>9389.2755075000005</v>
      </c>
      <c r="L26" s="454">
        <f t="shared" si="4"/>
        <v>115.759</v>
      </c>
      <c r="M26" s="454">
        <f t="shared" si="4"/>
        <v>8902.9003075000001</v>
      </c>
    </row>
    <row r="27" spans="1:13">
      <c r="A27" s="1106"/>
      <c r="B27" s="1109" t="s">
        <v>90</v>
      </c>
      <c r="C27" s="1109"/>
      <c r="D27" s="456">
        <v>383881.89674516715</v>
      </c>
      <c r="E27" s="456">
        <v>8025006.1443932997</v>
      </c>
      <c r="F27" s="456">
        <f>F22+F19+F12+F6</f>
        <v>198971.88256207402</v>
      </c>
      <c r="G27" s="456">
        <f t="shared" ref="G27:M27" si="5">G26+G22+G19+G12+G6</f>
        <v>4638716.055433901</v>
      </c>
      <c r="H27" s="456">
        <f>H22+H19+H12+H6</f>
        <v>33147.756744597995</v>
      </c>
      <c r="I27" s="456">
        <f t="shared" si="5"/>
        <v>732966.04958390002</v>
      </c>
      <c r="J27" s="456">
        <f>J22+J19+J12+J6</f>
        <v>23716.086898846002</v>
      </c>
      <c r="K27" s="456">
        <f t="shared" si="5"/>
        <v>610417.14534990001</v>
      </c>
      <c r="L27" s="456">
        <f>L22+L19+L12+L6</f>
        <v>24832.873968757998</v>
      </c>
      <c r="M27" s="456">
        <f t="shared" si="5"/>
        <v>531768.84573770012</v>
      </c>
    </row>
    <row r="28" spans="1:13" ht="15" customHeight="1">
      <c r="A28" s="1114" t="s">
        <v>784</v>
      </c>
      <c r="B28" s="1106" t="s">
        <v>523</v>
      </c>
      <c r="C28" s="490" t="s">
        <v>539</v>
      </c>
      <c r="D28" s="457">
        <v>0.31725530000000002</v>
      </c>
      <c r="E28" s="457">
        <v>157077.46573100003</v>
      </c>
      <c r="F28" s="457">
        <v>0.25839840000000003</v>
      </c>
      <c r="G28" s="457">
        <v>124454.18904750003</v>
      </c>
      <c r="H28" s="458">
        <v>4.0811499999999994E-2</v>
      </c>
      <c r="I28" s="458">
        <v>20796.047842499996</v>
      </c>
      <c r="J28" s="457">
        <v>2.7293000000000001E-2</v>
      </c>
      <c r="K28" s="457">
        <v>13164.265745000002</v>
      </c>
      <c r="L28" s="457">
        <v>5.4809999999999998E-2</v>
      </c>
      <c r="M28" s="457">
        <v>26685.421790000004</v>
      </c>
    </row>
    <row r="29" spans="1:13" ht="15" customHeight="1">
      <c r="A29" s="1115"/>
      <c r="B29" s="1106"/>
      <c r="C29" s="490" t="s">
        <v>540</v>
      </c>
      <c r="D29" s="457">
        <v>5.5495499999999991</v>
      </c>
      <c r="E29" s="457">
        <v>34520.874257999953</v>
      </c>
      <c r="F29" s="457">
        <v>3.8134150000000022</v>
      </c>
      <c r="G29" s="457">
        <v>25618.229332999996</v>
      </c>
      <c r="H29" s="458">
        <v>0.57080999999999993</v>
      </c>
      <c r="I29" s="459">
        <v>3620.0965244999993</v>
      </c>
      <c r="J29" s="457">
        <v>0.53652500000000003</v>
      </c>
      <c r="K29" s="457">
        <v>3478.4322195000004</v>
      </c>
      <c r="L29" s="457">
        <v>0.78428500000000012</v>
      </c>
      <c r="M29" s="457">
        <v>5169.6804315000018</v>
      </c>
    </row>
    <row r="30" spans="1:13" ht="15" customHeight="1">
      <c r="A30" s="1115"/>
      <c r="B30" s="1106"/>
      <c r="C30" s="505" t="s">
        <v>776</v>
      </c>
      <c r="D30" s="454">
        <v>5.8668052999999993</v>
      </c>
      <c r="E30" s="454">
        <v>191598.339989</v>
      </c>
      <c r="F30" s="454">
        <f>F28+F29</f>
        <v>4.0718134000000026</v>
      </c>
      <c r="G30" s="454">
        <f t="shared" ref="G30:M30" si="6">G28+G29</f>
        <v>150072.41838050002</v>
      </c>
      <c r="H30" s="454">
        <f t="shared" si="6"/>
        <v>0.61162149999999993</v>
      </c>
      <c r="I30" s="454">
        <f t="shared" si="6"/>
        <v>24416.144366999997</v>
      </c>
      <c r="J30" s="454">
        <f t="shared" si="6"/>
        <v>0.56381800000000004</v>
      </c>
      <c r="K30" s="454">
        <f t="shared" si="6"/>
        <v>16642.697964500003</v>
      </c>
      <c r="L30" s="454">
        <f t="shared" si="6"/>
        <v>0.83909500000000015</v>
      </c>
      <c r="M30" s="454">
        <f t="shared" si="6"/>
        <v>31855.102221500005</v>
      </c>
    </row>
    <row r="31" spans="1:13" ht="15" customHeight="1">
      <c r="A31" s="1115"/>
      <c r="B31" s="1108" t="s">
        <v>777</v>
      </c>
      <c r="C31" s="506" t="s">
        <v>542</v>
      </c>
      <c r="D31" s="460">
        <v>1.6574999999999975</v>
      </c>
      <c r="E31" s="460">
        <v>84.615702499999998</v>
      </c>
      <c r="F31" s="460">
        <v>2.9374999999999969</v>
      </c>
      <c r="G31" s="460">
        <v>218.29961749999995</v>
      </c>
      <c r="H31" s="461">
        <v>2.2499999999999996E-2</v>
      </c>
      <c r="I31" s="461">
        <v>1.2283099999999998</v>
      </c>
      <c r="J31" s="461">
        <v>0.58750000000000002</v>
      </c>
      <c r="K31" s="460">
        <v>44.429999999999993</v>
      </c>
      <c r="L31" s="461">
        <v>0.48000000000000009</v>
      </c>
      <c r="M31" s="460">
        <v>36.332967499999995</v>
      </c>
    </row>
    <row r="32" spans="1:13" ht="15" customHeight="1">
      <c r="A32" s="1115"/>
      <c r="B32" s="1108"/>
      <c r="C32" s="506" t="s">
        <v>545</v>
      </c>
      <c r="D32" s="460">
        <v>0.22500000000000001</v>
      </c>
      <c r="E32" s="460">
        <v>3.8971750000000003</v>
      </c>
      <c r="F32" s="462">
        <v>0.13</v>
      </c>
      <c r="G32" s="462">
        <v>3.802550000000001</v>
      </c>
      <c r="H32" s="461">
        <v>0</v>
      </c>
      <c r="I32" s="461">
        <v>0</v>
      </c>
      <c r="J32" s="462">
        <v>8.5000000000000006E-2</v>
      </c>
      <c r="K32" s="461">
        <v>2.5694350000000004</v>
      </c>
      <c r="L32" s="462">
        <v>4.4999999999999991E-2</v>
      </c>
      <c r="M32" s="461">
        <v>1.233115</v>
      </c>
    </row>
    <row r="33" spans="1:13" ht="15" customHeight="1">
      <c r="A33" s="1115"/>
      <c r="B33" s="1108"/>
      <c r="C33" s="505" t="s">
        <v>778</v>
      </c>
      <c r="D33" s="454">
        <v>1.8824999999999976</v>
      </c>
      <c r="E33" s="454">
        <v>88.512877500000002</v>
      </c>
      <c r="F33" s="454">
        <f>F32+F31</f>
        <v>3.0674999999999968</v>
      </c>
      <c r="G33" s="454">
        <f t="shared" ref="G33:M33" si="7">G32+G31</f>
        <v>222.10216749999995</v>
      </c>
      <c r="H33" s="454">
        <f t="shared" si="7"/>
        <v>2.2499999999999996E-2</v>
      </c>
      <c r="I33" s="454">
        <f t="shared" si="7"/>
        <v>1.2283099999999998</v>
      </c>
      <c r="J33" s="454">
        <f t="shared" si="7"/>
        <v>0.67249999999999999</v>
      </c>
      <c r="K33" s="454">
        <f t="shared" si="7"/>
        <v>46.999434999999991</v>
      </c>
      <c r="L33" s="454">
        <f t="shared" si="7"/>
        <v>0.52500000000000013</v>
      </c>
      <c r="M33" s="454">
        <f t="shared" si="7"/>
        <v>37.566082499999993</v>
      </c>
    </row>
    <row r="34" spans="1:13" ht="15" customHeight="1">
      <c r="A34" s="1115"/>
      <c r="B34" s="1108" t="s">
        <v>521</v>
      </c>
      <c r="C34" s="506" t="s">
        <v>552</v>
      </c>
      <c r="D34" s="457">
        <v>19245.116240855008</v>
      </c>
      <c r="E34" s="457">
        <v>47892.132638000054</v>
      </c>
      <c r="F34" s="457">
        <v>181406.89212562505</v>
      </c>
      <c r="G34" s="457">
        <v>744452.04804099945</v>
      </c>
      <c r="H34" s="459">
        <v>941.86904503500011</v>
      </c>
      <c r="I34" s="459">
        <v>2146.7305060000003</v>
      </c>
      <c r="J34" s="457">
        <v>35323.943213425002</v>
      </c>
      <c r="K34" s="457">
        <v>158659.066066</v>
      </c>
      <c r="L34" s="457">
        <v>37843.547615579999</v>
      </c>
      <c r="M34" s="457">
        <v>168434.38353300004</v>
      </c>
    </row>
    <row r="35" spans="1:13" s="465" customFormat="1" ht="15" customHeight="1">
      <c r="A35" s="1115"/>
      <c r="B35" s="1114"/>
      <c r="C35" s="507" t="s">
        <v>781</v>
      </c>
      <c r="D35" s="454">
        <v>19245.116240855008</v>
      </c>
      <c r="E35" s="454">
        <v>47892.132638000054</v>
      </c>
      <c r="F35" s="454">
        <f>F34</f>
        <v>181406.89212562505</v>
      </c>
      <c r="G35" s="454">
        <f t="shared" ref="G35:M35" si="8">G34</f>
        <v>744452.04804099945</v>
      </c>
      <c r="H35" s="454">
        <f t="shared" si="8"/>
        <v>941.86904503500011</v>
      </c>
      <c r="I35" s="454">
        <f t="shared" si="8"/>
        <v>2146.7305060000003</v>
      </c>
      <c r="J35" s="454">
        <f t="shared" si="8"/>
        <v>35323.943213425002</v>
      </c>
      <c r="K35" s="454">
        <f t="shared" si="8"/>
        <v>158659.066066</v>
      </c>
      <c r="L35" s="454">
        <f t="shared" si="8"/>
        <v>37843.547615579999</v>
      </c>
      <c r="M35" s="454">
        <f t="shared" si="8"/>
        <v>168434.38353300004</v>
      </c>
    </row>
    <row r="36" spans="1:13" ht="15" customHeight="1">
      <c r="A36" s="1116"/>
      <c r="B36" s="1109" t="s">
        <v>90</v>
      </c>
      <c r="C36" s="1109"/>
      <c r="D36" s="456">
        <v>19252.865546155008</v>
      </c>
      <c r="E36" s="456">
        <v>239578.98550450004</v>
      </c>
      <c r="F36" s="456">
        <f>F35+F33+F30</f>
        <v>181414.03143902504</v>
      </c>
      <c r="G36" s="456">
        <f t="shared" ref="G36:M36" si="9">G35+G33+G30</f>
        <v>894746.56858899945</v>
      </c>
      <c r="H36" s="456">
        <f t="shared" si="9"/>
        <v>942.5031665350001</v>
      </c>
      <c r="I36" s="456">
        <f t="shared" si="9"/>
        <v>26564.103182999999</v>
      </c>
      <c r="J36" s="456">
        <f t="shared" si="9"/>
        <v>35325.179531425005</v>
      </c>
      <c r="K36" s="456">
        <f t="shared" si="9"/>
        <v>175348.7634655</v>
      </c>
      <c r="L36" s="456">
        <f t="shared" si="9"/>
        <v>37844.911710580003</v>
      </c>
      <c r="M36" s="456">
        <f t="shared" si="9"/>
        <v>200327.05183700006</v>
      </c>
    </row>
    <row r="37" spans="1:13" s="512" customFormat="1">
      <c r="A37" s="508" t="s">
        <v>1030</v>
      </c>
      <c r="B37" s="508"/>
      <c r="C37" s="509"/>
      <c r="D37" s="510"/>
      <c r="E37" s="510"/>
      <c r="F37" s="510"/>
      <c r="G37" s="510"/>
      <c r="H37" s="510"/>
      <c r="I37" s="510"/>
      <c r="J37" s="510"/>
      <c r="K37" s="510"/>
      <c r="L37" s="510"/>
      <c r="M37" s="511"/>
    </row>
    <row r="38" spans="1:13" s="512" customFormat="1">
      <c r="A38" s="508" t="s">
        <v>785</v>
      </c>
      <c r="B38" s="508"/>
      <c r="C38" s="508"/>
      <c r="D38" s="513"/>
      <c r="E38" s="513"/>
      <c r="F38" s="513"/>
      <c r="G38" s="513"/>
      <c r="H38" s="513"/>
      <c r="I38" s="513"/>
      <c r="J38" s="514"/>
      <c r="K38" s="514"/>
      <c r="L38" s="514"/>
      <c r="M38" s="510"/>
    </row>
    <row r="39" spans="1:13" s="518" customFormat="1">
      <c r="A39" s="508" t="s">
        <v>786</v>
      </c>
      <c r="B39" s="508"/>
      <c r="C39" s="515"/>
      <c r="D39" s="516"/>
      <c r="E39" s="516"/>
      <c r="F39" s="516"/>
      <c r="G39" s="516"/>
      <c r="H39" s="513"/>
      <c r="I39" s="513"/>
      <c r="J39" s="514"/>
      <c r="K39" s="514"/>
      <c r="L39" s="517"/>
      <c r="M39" s="510"/>
    </row>
    <row r="40" spans="1:13" s="518" customFormat="1">
      <c r="A40" s="508" t="s">
        <v>787</v>
      </c>
      <c r="B40" s="508"/>
      <c r="C40" s="515"/>
      <c r="D40" s="516"/>
      <c r="E40" s="516"/>
      <c r="F40" s="516"/>
      <c r="G40" s="516"/>
      <c r="H40" s="513"/>
      <c r="I40" s="513"/>
      <c r="J40" s="514"/>
      <c r="K40" s="514"/>
      <c r="L40" s="517"/>
      <c r="M40" s="510"/>
    </row>
    <row r="41" spans="1:13" s="512" customFormat="1">
      <c r="A41" s="519" t="s">
        <v>788</v>
      </c>
      <c r="B41" s="519"/>
      <c r="C41" s="519"/>
      <c r="D41" s="520"/>
      <c r="E41" s="513"/>
      <c r="F41" s="513"/>
      <c r="G41" s="513"/>
      <c r="H41" s="513"/>
      <c r="I41" s="513"/>
      <c r="J41" s="514"/>
      <c r="K41" s="513"/>
      <c r="L41" s="521"/>
      <c r="M41" s="510"/>
    </row>
    <row r="42" spans="1:13" s="512" customFormat="1">
      <c r="A42" s="1103" t="s">
        <v>789</v>
      </c>
      <c r="B42" s="1103"/>
      <c r="C42" s="1103"/>
      <c r="D42" s="1103"/>
      <c r="E42" s="1103"/>
      <c r="F42" s="1103"/>
      <c r="G42" s="1103"/>
      <c r="H42" s="1103"/>
      <c r="I42" s="1103"/>
      <c r="J42" s="1103"/>
      <c r="K42" s="1103"/>
      <c r="L42" s="1103"/>
      <c r="M42" s="510"/>
    </row>
    <row r="43" spans="1:13" s="512" customFormat="1">
      <c r="A43" s="522" t="s">
        <v>555</v>
      </c>
      <c r="B43" s="522"/>
      <c r="D43" s="510"/>
      <c r="E43" s="510"/>
      <c r="F43" s="510"/>
      <c r="G43" s="510"/>
      <c r="H43" s="510"/>
      <c r="I43" s="510"/>
      <c r="J43" s="523"/>
      <c r="K43" s="523"/>
      <c r="L43" s="524"/>
      <c r="M43" s="510"/>
    </row>
    <row r="44" spans="1:13">
      <c r="F44" s="525"/>
    </row>
    <row r="45" spans="1:13">
      <c r="F45" s="525"/>
    </row>
    <row r="46" spans="1:13">
      <c r="F46" s="525"/>
    </row>
    <row r="47" spans="1:13">
      <c r="F47" s="525"/>
    </row>
    <row r="48" spans="1:13">
      <c r="F48" s="525"/>
    </row>
    <row r="49" spans="6:6">
      <c r="F49" s="525"/>
    </row>
    <row r="50" spans="6:6">
      <c r="F50" s="525"/>
    </row>
    <row r="51" spans="6:6">
      <c r="F51" s="525"/>
    </row>
    <row r="52" spans="6:6">
      <c r="F52" s="525"/>
    </row>
    <row r="53" spans="6:6">
      <c r="F53" s="525"/>
    </row>
  </sheetData>
  <mergeCells count="21">
    <mergeCell ref="A28:A36"/>
    <mergeCell ref="B28:B30"/>
    <mergeCell ref="B31:B33"/>
    <mergeCell ref="B34:B35"/>
    <mergeCell ref="B36:C36"/>
    <mergeCell ref="A42:L42"/>
    <mergeCell ref="J2:K2"/>
    <mergeCell ref="L2:M2"/>
    <mergeCell ref="A4:A27"/>
    <mergeCell ref="B4:B6"/>
    <mergeCell ref="B7:B12"/>
    <mergeCell ref="B13:B19"/>
    <mergeCell ref="B20:B22"/>
    <mergeCell ref="B23:B26"/>
    <mergeCell ref="B27:C27"/>
    <mergeCell ref="A2:A3"/>
    <mergeCell ref="B2:B3"/>
    <mergeCell ref="C2:C3"/>
    <mergeCell ref="D2:E2"/>
    <mergeCell ref="F2:G2"/>
    <mergeCell ref="H2:I2"/>
  </mergeCells>
  <printOptions horizontalCentered="1"/>
  <pageMargins left="0.45" right="0.45" top="0.75" bottom="0.75" header="0.3" footer="0.3"/>
  <pageSetup paperSize="9" scale="86" fitToHeight="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16" zoomScaleNormal="115" zoomScaleSheetLayoutView="100" workbookViewId="0">
      <pane xSplit="3" topLeftCell="D1" activePane="topRight" state="frozen"/>
      <selection activeCell="G63" sqref="G63"/>
      <selection pane="topRight" activeCell="E27" sqref="E27"/>
    </sheetView>
  </sheetViews>
  <sheetFormatPr defaultColWidth="9.140625" defaultRowHeight="12.75"/>
  <cols>
    <col min="1" max="2" width="7.85546875" style="465" customWidth="1"/>
    <col min="3" max="3" width="21.28515625" style="465" customWidth="1"/>
    <col min="4" max="4" width="11.140625" style="465" customWidth="1"/>
    <col min="5" max="5" width="11.7109375" style="465" customWidth="1"/>
    <col min="6" max="13" width="7.85546875" style="465" customWidth="1"/>
    <col min="14" max="16384" width="9.140625" style="465"/>
  </cols>
  <sheetData>
    <row r="1" spans="1:14" ht="15" customHeight="1">
      <c r="A1" s="1117" t="s">
        <v>1078</v>
      </c>
      <c r="B1" s="1117"/>
      <c r="C1" s="1117"/>
      <c r="D1" s="1117"/>
      <c r="E1" s="1117"/>
      <c r="F1" s="1117"/>
      <c r="G1" s="1117"/>
      <c r="H1" s="1117"/>
      <c r="I1" s="1117"/>
      <c r="J1" s="1117"/>
      <c r="K1" s="1117"/>
      <c r="L1" s="1117"/>
      <c r="M1" s="1117"/>
    </row>
    <row r="2" spans="1:14" ht="15" customHeight="1">
      <c r="A2" s="1043" t="s">
        <v>790</v>
      </c>
      <c r="B2" s="1044" t="s">
        <v>772</v>
      </c>
      <c r="C2" s="1043" t="s">
        <v>791</v>
      </c>
      <c r="D2" s="1056" t="s">
        <v>95</v>
      </c>
      <c r="E2" s="1057"/>
      <c r="F2" s="1056" t="s">
        <v>96</v>
      </c>
      <c r="G2" s="1057"/>
      <c r="H2" s="1118">
        <v>44165</v>
      </c>
      <c r="I2" s="1118"/>
      <c r="J2" s="1118">
        <v>44500</v>
      </c>
      <c r="K2" s="1118"/>
      <c r="L2" s="1118">
        <v>44530</v>
      </c>
      <c r="M2" s="1118"/>
    </row>
    <row r="3" spans="1:14" ht="38.25">
      <c r="A3" s="1044"/>
      <c r="B3" s="1048"/>
      <c r="C3" s="1044"/>
      <c r="D3" s="526" t="s">
        <v>792</v>
      </c>
      <c r="E3" s="526" t="s">
        <v>1048</v>
      </c>
      <c r="F3" s="526" t="s">
        <v>792</v>
      </c>
      <c r="G3" s="526" t="s">
        <v>1048</v>
      </c>
      <c r="H3" s="503" t="s">
        <v>531</v>
      </c>
      <c r="I3" s="503" t="s">
        <v>774</v>
      </c>
      <c r="J3" s="503" t="s">
        <v>531</v>
      </c>
      <c r="K3" s="503" t="s">
        <v>774</v>
      </c>
      <c r="L3" s="503" t="s">
        <v>531</v>
      </c>
      <c r="M3" s="503" t="s">
        <v>774</v>
      </c>
    </row>
    <row r="4" spans="1:14" s="466" customFormat="1" ht="12" customHeight="1">
      <c r="A4" s="1119" t="s">
        <v>516</v>
      </c>
      <c r="B4" s="1122" t="s">
        <v>793</v>
      </c>
      <c r="C4" s="490" t="s">
        <v>794</v>
      </c>
      <c r="D4" s="527">
        <v>6.2570000000000014</v>
      </c>
      <c r="E4" s="527">
        <v>336.92682500000001</v>
      </c>
      <c r="F4" s="455">
        <v>3.5380000000000003</v>
      </c>
      <c r="G4" s="455">
        <v>241.6399825</v>
      </c>
      <c r="H4" s="455">
        <v>0.25700000000000006</v>
      </c>
      <c r="I4" s="455">
        <v>15.492687499999999</v>
      </c>
      <c r="J4" s="455">
        <v>0.18300000000000002</v>
      </c>
      <c r="K4" s="455">
        <v>13.67</v>
      </c>
      <c r="L4" s="455">
        <v>4.8000000000000001E-2</v>
      </c>
      <c r="M4" s="455">
        <v>3.1852900000000002</v>
      </c>
      <c r="N4" s="528"/>
    </row>
    <row r="5" spans="1:14" ht="12" customHeight="1">
      <c r="A5" s="1120"/>
      <c r="B5" s="1123"/>
      <c r="C5" s="490" t="s">
        <v>795</v>
      </c>
      <c r="D5" s="527">
        <v>32.35</v>
      </c>
      <c r="E5" s="527">
        <v>47.916060000000002</v>
      </c>
      <c r="F5" s="455">
        <v>0.9900000000000001</v>
      </c>
      <c r="G5" s="455">
        <v>1.826695</v>
      </c>
      <c r="H5" s="455">
        <v>1.01</v>
      </c>
      <c r="I5" s="455">
        <v>1.4611700000000001</v>
      </c>
      <c r="J5" s="455">
        <v>0</v>
      </c>
      <c r="K5" s="455">
        <v>0</v>
      </c>
      <c r="L5" s="455">
        <v>0</v>
      </c>
      <c r="M5" s="455">
        <v>0</v>
      </c>
    </row>
    <row r="6" spans="1:14" ht="12" customHeight="1">
      <c r="A6" s="1120"/>
      <c r="B6" s="1123"/>
      <c r="C6" s="490" t="s">
        <v>796</v>
      </c>
      <c r="D6" s="529">
        <v>0.17</v>
      </c>
      <c r="E6" s="529">
        <v>0.25170000000000003</v>
      </c>
      <c r="F6" s="455">
        <v>8.0300000000000011</v>
      </c>
      <c r="G6" s="455">
        <v>13.398870000000001</v>
      </c>
      <c r="H6" s="455">
        <v>0</v>
      </c>
      <c r="I6" s="455">
        <v>0</v>
      </c>
      <c r="J6" s="455">
        <v>4.9000000000000004</v>
      </c>
      <c r="K6" s="455">
        <v>8.15</v>
      </c>
      <c r="L6" s="455">
        <v>1.62</v>
      </c>
      <c r="M6" s="455">
        <v>2.7720400000000005</v>
      </c>
    </row>
    <row r="7" spans="1:14" ht="12" customHeight="1">
      <c r="A7" s="1120"/>
      <c r="B7" s="1123"/>
      <c r="C7" s="490" t="s">
        <v>797</v>
      </c>
      <c r="D7" s="530">
        <v>1884.7900000000002</v>
      </c>
      <c r="E7" s="530">
        <v>7966.5110999999997</v>
      </c>
      <c r="F7" s="455">
        <v>2806.4749999999999</v>
      </c>
      <c r="G7" s="455">
        <v>16347.030279999995</v>
      </c>
      <c r="H7" s="455">
        <v>187.63</v>
      </c>
      <c r="I7" s="455">
        <v>878.86197999999979</v>
      </c>
      <c r="J7" s="455">
        <v>404.47500000000002</v>
      </c>
      <c r="K7" s="455">
        <v>2562.2179699999983</v>
      </c>
      <c r="L7" s="455">
        <v>272.02499999999998</v>
      </c>
      <c r="M7" s="455">
        <v>1769.17904</v>
      </c>
    </row>
    <row r="8" spans="1:14" ht="12" customHeight="1">
      <c r="A8" s="1120"/>
      <c r="B8" s="1123"/>
      <c r="C8" s="490" t="s">
        <v>798</v>
      </c>
      <c r="D8" s="530">
        <v>8427.58</v>
      </c>
      <c r="E8" s="530">
        <v>40377.57748</v>
      </c>
      <c r="F8" s="455">
        <v>6239.18</v>
      </c>
      <c r="G8" s="455">
        <v>32595.063250000003</v>
      </c>
      <c r="H8" s="455">
        <v>712</v>
      </c>
      <c r="I8" s="455">
        <v>3719.7358799999997</v>
      </c>
      <c r="J8" s="455">
        <v>9.01</v>
      </c>
      <c r="K8" s="455">
        <v>44.796790000000001</v>
      </c>
      <c r="L8" s="455">
        <v>0</v>
      </c>
      <c r="M8" s="455">
        <v>0</v>
      </c>
    </row>
    <row r="9" spans="1:14" ht="12" customHeight="1">
      <c r="A9" s="1120"/>
      <c r="B9" s="1123"/>
      <c r="C9" s="490" t="s">
        <v>799</v>
      </c>
      <c r="D9" s="530">
        <v>11186.460000000003</v>
      </c>
      <c r="E9" s="530">
        <v>23133.764070000001</v>
      </c>
      <c r="F9" s="455">
        <v>9010.0399999999991</v>
      </c>
      <c r="G9" s="455">
        <v>24659.991869999998</v>
      </c>
      <c r="H9" s="455">
        <v>757.18000000000006</v>
      </c>
      <c r="I9" s="455">
        <v>1519.0503299999996</v>
      </c>
      <c r="J9" s="455">
        <v>598.70000000000005</v>
      </c>
      <c r="K9" s="455">
        <v>1510.0078799999999</v>
      </c>
      <c r="L9" s="455">
        <v>935.86</v>
      </c>
      <c r="M9" s="455">
        <v>2443.2116199999996</v>
      </c>
    </row>
    <row r="10" spans="1:14" ht="12" customHeight="1">
      <c r="A10" s="1120"/>
      <c r="B10" s="1123"/>
      <c r="C10" s="490" t="s">
        <v>548</v>
      </c>
      <c r="D10" s="530">
        <v>0</v>
      </c>
      <c r="E10" s="530">
        <v>0</v>
      </c>
      <c r="F10" s="455">
        <v>1.03</v>
      </c>
      <c r="G10" s="455">
        <v>11.609299999999999</v>
      </c>
      <c r="H10" s="455">
        <v>0</v>
      </c>
      <c r="I10" s="455">
        <v>0</v>
      </c>
      <c r="J10" s="455">
        <v>0.04</v>
      </c>
      <c r="K10" s="455">
        <v>0.45044000000000006</v>
      </c>
      <c r="L10" s="455">
        <v>0.04</v>
      </c>
      <c r="M10" s="455">
        <v>0.44969999999999999</v>
      </c>
    </row>
    <row r="11" spans="1:14" ht="12" customHeight="1">
      <c r="A11" s="1120"/>
      <c r="B11" s="1123"/>
      <c r="C11" s="490" t="s">
        <v>800</v>
      </c>
      <c r="D11" s="530">
        <v>349.43499999999995</v>
      </c>
      <c r="E11" s="530">
        <v>2237.8041600000006</v>
      </c>
      <c r="F11" s="455">
        <v>411.08</v>
      </c>
      <c r="G11" s="455">
        <v>3107.99928</v>
      </c>
      <c r="H11" s="455">
        <v>23.105</v>
      </c>
      <c r="I11" s="455">
        <v>151.60452000000001</v>
      </c>
      <c r="J11" s="455">
        <v>51.42</v>
      </c>
      <c r="K11" s="455">
        <v>414.75920000000008</v>
      </c>
      <c r="L11" s="455">
        <v>64.56</v>
      </c>
      <c r="M11" s="455">
        <v>545.23166000000003</v>
      </c>
    </row>
    <row r="12" spans="1:14" ht="12" customHeight="1">
      <c r="A12" s="1120"/>
      <c r="B12" s="1123"/>
      <c r="C12" s="490" t="s">
        <v>801</v>
      </c>
      <c r="D12" s="530">
        <v>3745.58</v>
      </c>
      <c r="E12" s="530">
        <v>22679.272505000001</v>
      </c>
      <c r="F12" s="455">
        <v>4337.5349999999999</v>
      </c>
      <c r="G12" s="455">
        <v>37346.227849999996</v>
      </c>
      <c r="H12" s="455">
        <v>317.97500000000002</v>
      </c>
      <c r="I12" s="455">
        <v>2003.0804150000001</v>
      </c>
      <c r="J12" s="455">
        <v>694.005</v>
      </c>
      <c r="K12" s="455">
        <v>8189.5948900000003</v>
      </c>
      <c r="L12" s="455">
        <v>593.29</v>
      </c>
      <c r="M12" s="455">
        <v>7068.1967699999987</v>
      </c>
    </row>
    <row r="13" spans="1:14" ht="12" customHeight="1">
      <c r="A13" s="1120"/>
      <c r="B13" s="1123"/>
      <c r="C13" s="490" t="s">
        <v>802</v>
      </c>
      <c r="D13" s="530">
        <v>6226.5750000000007</v>
      </c>
      <c r="E13" s="530">
        <v>24445.360185000001</v>
      </c>
      <c r="F13" s="455">
        <v>8160.48</v>
      </c>
      <c r="G13" s="455">
        <v>45718.136319999998</v>
      </c>
      <c r="H13" s="455">
        <v>585.97</v>
      </c>
      <c r="I13" s="455">
        <v>2430.2790300000001</v>
      </c>
      <c r="J13" s="455">
        <v>1355.31</v>
      </c>
      <c r="K13" s="455">
        <v>8694.8060250000017</v>
      </c>
      <c r="L13" s="455">
        <v>1246.7750000000001</v>
      </c>
      <c r="M13" s="455">
        <v>8064.3095599999997</v>
      </c>
    </row>
    <row r="14" spans="1:14" ht="12" customHeight="1">
      <c r="A14" s="1120"/>
      <c r="B14" s="1123"/>
      <c r="C14" s="490" t="s">
        <v>803</v>
      </c>
      <c r="D14" s="530">
        <v>8.4500000000000011</v>
      </c>
      <c r="E14" s="530">
        <v>23.1715625</v>
      </c>
      <c r="F14" s="455">
        <v>0.93000000000000027</v>
      </c>
      <c r="G14" s="455">
        <v>2.6633749999999998</v>
      </c>
      <c r="H14" s="455">
        <v>0</v>
      </c>
      <c r="I14" s="455">
        <v>0</v>
      </c>
      <c r="J14" s="455">
        <v>0.14000000000000001</v>
      </c>
      <c r="K14" s="455">
        <v>0.41305000000000003</v>
      </c>
      <c r="L14" s="455">
        <v>0.05</v>
      </c>
      <c r="M14" s="455">
        <v>0.14500000000000002</v>
      </c>
    </row>
    <row r="15" spans="1:14" ht="12" customHeight="1">
      <c r="A15" s="1120"/>
      <c r="B15" s="1123"/>
      <c r="C15" s="490" t="s">
        <v>804</v>
      </c>
      <c r="D15" s="530">
        <v>228.41399999999996</v>
      </c>
      <c r="E15" s="530">
        <v>3177.5976449999998</v>
      </c>
      <c r="F15" s="455">
        <v>392.19000000000005</v>
      </c>
      <c r="G15" s="455">
        <v>5739.0963749999992</v>
      </c>
      <c r="H15" s="455">
        <v>19.670999999999999</v>
      </c>
      <c r="I15" s="455">
        <v>280.47296999999998</v>
      </c>
      <c r="J15" s="455">
        <v>48.555</v>
      </c>
      <c r="K15" s="455">
        <v>720.9148349999997</v>
      </c>
      <c r="L15" s="455">
        <v>84.611999999999995</v>
      </c>
      <c r="M15" s="455">
        <v>1350.2071650000003</v>
      </c>
    </row>
    <row r="16" spans="1:14" ht="12" customHeight="1">
      <c r="A16" s="1120"/>
      <c r="B16" s="1123"/>
      <c r="C16" s="490" t="s">
        <v>549</v>
      </c>
      <c r="D16" s="530">
        <v>783.04599999999994</v>
      </c>
      <c r="E16" s="530">
        <v>4527.9185299999999</v>
      </c>
      <c r="F16" s="455">
        <v>464.21100000000001</v>
      </c>
      <c r="G16" s="455">
        <v>4106.8351999999995</v>
      </c>
      <c r="H16" s="455">
        <v>114.30399999999999</v>
      </c>
      <c r="I16" s="455">
        <v>669.0406200000001</v>
      </c>
      <c r="J16" s="455">
        <v>177.55600000000001</v>
      </c>
      <c r="K16" s="455">
        <v>1490.97831</v>
      </c>
      <c r="L16" s="455">
        <v>163.43199999999999</v>
      </c>
      <c r="M16" s="455">
        <v>1456.59854</v>
      </c>
    </row>
    <row r="17" spans="1:13" ht="12" customHeight="1">
      <c r="A17" s="1120"/>
      <c r="B17" s="1123"/>
      <c r="C17" s="490" t="s">
        <v>805</v>
      </c>
      <c r="D17" s="530">
        <v>17.499999999999996</v>
      </c>
      <c r="E17" s="530">
        <v>22.405260000000002</v>
      </c>
      <c r="F17" s="455">
        <v>3.46</v>
      </c>
      <c r="G17" s="455">
        <v>5.6963699999999999</v>
      </c>
      <c r="H17" s="455">
        <v>0.01</v>
      </c>
      <c r="I17" s="455">
        <v>1.3849999999999999E-2</v>
      </c>
      <c r="J17" s="455">
        <v>0</v>
      </c>
      <c r="K17" s="455">
        <v>0</v>
      </c>
      <c r="L17" s="455">
        <v>1.32</v>
      </c>
      <c r="M17" s="455">
        <v>2.3301700000000003</v>
      </c>
    </row>
    <row r="18" spans="1:13" ht="12" customHeight="1">
      <c r="A18" s="1120"/>
      <c r="B18" s="1123"/>
      <c r="C18" s="490" t="s">
        <v>806</v>
      </c>
      <c r="D18" s="530">
        <v>7658.86</v>
      </c>
      <c r="E18" s="530">
        <v>41259.883740000005</v>
      </c>
      <c r="F18" s="455">
        <v>6868.5899999999983</v>
      </c>
      <c r="G18" s="455">
        <v>50351.948149999997</v>
      </c>
      <c r="H18" s="455">
        <v>664.3599999999999</v>
      </c>
      <c r="I18" s="455">
        <v>4065.8574800000001</v>
      </c>
      <c r="J18" s="455">
        <v>232.45</v>
      </c>
      <c r="K18" s="455">
        <v>1947.8935199999994</v>
      </c>
      <c r="L18" s="455">
        <v>16.36</v>
      </c>
      <c r="M18" s="455">
        <v>129.37053</v>
      </c>
    </row>
    <row r="19" spans="1:13" ht="12" customHeight="1">
      <c r="A19" s="1120"/>
      <c r="B19" s="1123"/>
      <c r="C19" s="490" t="s">
        <v>807</v>
      </c>
      <c r="D19" s="530">
        <v>12568.689999999999</v>
      </c>
      <c r="E19" s="530">
        <v>55406.876394999999</v>
      </c>
      <c r="F19" s="455">
        <v>7176.9499999999989</v>
      </c>
      <c r="G19" s="455">
        <v>48058.010665000002</v>
      </c>
      <c r="H19" s="455">
        <v>1500.1999999999998</v>
      </c>
      <c r="I19" s="455">
        <v>6572.1852699999999</v>
      </c>
      <c r="J19" s="455">
        <v>972.31</v>
      </c>
      <c r="K19" s="455">
        <v>5267.3621650000005</v>
      </c>
      <c r="L19" s="455">
        <v>1500.49</v>
      </c>
      <c r="M19" s="455">
        <v>9076.6897349999999</v>
      </c>
    </row>
    <row r="20" spans="1:13" ht="12" customHeight="1">
      <c r="A20" s="1120"/>
      <c r="B20" s="1123"/>
      <c r="C20" s="490" t="s">
        <v>808</v>
      </c>
      <c r="D20" s="530">
        <v>8686.56</v>
      </c>
      <c r="E20" s="530">
        <v>88599.638040000005</v>
      </c>
      <c r="F20" s="455">
        <v>6002.5550000000003</v>
      </c>
      <c r="G20" s="455">
        <v>80130.295514999976</v>
      </c>
      <c r="H20" s="455">
        <v>844.62000000000012</v>
      </c>
      <c r="I20" s="455">
        <v>8721.7167849999987</v>
      </c>
      <c r="J20" s="455">
        <v>643.98</v>
      </c>
      <c r="K20" s="455">
        <v>8293.0831249999992</v>
      </c>
      <c r="L20" s="455">
        <v>382.32</v>
      </c>
      <c r="M20" s="455">
        <v>4674.315775</v>
      </c>
    </row>
    <row r="21" spans="1:13" ht="12" customHeight="1">
      <c r="A21" s="1120"/>
      <c r="B21" s="1123"/>
      <c r="C21" s="490" t="s">
        <v>809</v>
      </c>
      <c r="D21" s="530">
        <v>636.32000000000005</v>
      </c>
      <c r="E21" s="530">
        <v>4175.1882299999997</v>
      </c>
      <c r="F21" s="455">
        <v>670.08</v>
      </c>
      <c r="G21" s="455">
        <v>5171.0932000000012</v>
      </c>
      <c r="H21" s="455">
        <v>0</v>
      </c>
      <c r="I21" s="455">
        <v>0</v>
      </c>
      <c r="J21" s="455">
        <v>75.63</v>
      </c>
      <c r="K21" s="455">
        <v>552.25853000000006</v>
      </c>
      <c r="L21" s="455">
        <v>80.25</v>
      </c>
      <c r="M21" s="455">
        <v>610.33373000000006</v>
      </c>
    </row>
    <row r="22" spans="1:13" ht="12" customHeight="1">
      <c r="A22" s="1120"/>
      <c r="B22" s="1123"/>
      <c r="C22" s="490" t="s">
        <v>810</v>
      </c>
      <c r="D22" s="530">
        <v>45.904999999999987</v>
      </c>
      <c r="E22" s="530">
        <v>262.98899999999998</v>
      </c>
      <c r="F22" s="455">
        <v>0.6</v>
      </c>
      <c r="G22" s="455">
        <v>1.05633</v>
      </c>
      <c r="H22" s="455">
        <v>45.584999999999987</v>
      </c>
      <c r="I22" s="455">
        <v>262.39424000000002</v>
      </c>
      <c r="J22" s="455">
        <v>0</v>
      </c>
      <c r="K22" s="455">
        <v>0</v>
      </c>
      <c r="L22" s="455">
        <v>0</v>
      </c>
      <c r="M22" s="455">
        <v>0</v>
      </c>
    </row>
    <row r="23" spans="1:13" ht="12" customHeight="1">
      <c r="A23" s="1120"/>
      <c r="B23" s="1124"/>
      <c r="C23" s="505" t="s">
        <v>780</v>
      </c>
      <c r="D23" s="531">
        <v>62489.070000000007</v>
      </c>
      <c r="E23" s="531">
        <v>318692.3198075</v>
      </c>
      <c r="F23" s="456">
        <f t="shared" ref="F23:M23" si="0">SUM(F4:F22)</f>
        <v>52557.943999999989</v>
      </c>
      <c r="G23" s="456">
        <f t="shared" si="0"/>
        <v>353609.6188775</v>
      </c>
      <c r="H23" s="456">
        <f t="shared" si="0"/>
        <v>5773.8770000000004</v>
      </c>
      <c r="I23" s="456">
        <f t="shared" si="0"/>
        <v>31291.247227499996</v>
      </c>
      <c r="J23" s="456">
        <f t="shared" si="0"/>
        <v>5268.6639999999998</v>
      </c>
      <c r="K23" s="456">
        <f t="shared" si="0"/>
        <v>39711.356729999992</v>
      </c>
      <c r="L23" s="456">
        <f t="shared" si="0"/>
        <v>5343.0519999999997</v>
      </c>
      <c r="M23" s="456">
        <f t="shared" si="0"/>
        <v>37196.526324999999</v>
      </c>
    </row>
    <row r="24" spans="1:13" ht="12" customHeight="1">
      <c r="A24" s="1120"/>
      <c r="B24" s="1125" t="s">
        <v>530</v>
      </c>
      <c r="C24" s="490" t="s">
        <v>811</v>
      </c>
      <c r="D24" s="530">
        <v>23.32</v>
      </c>
      <c r="E24" s="530">
        <v>88.150919999999999</v>
      </c>
      <c r="F24" s="455">
        <v>23.630000000000003</v>
      </c>
      <c r="G24" s="455">
        <v>105.61317000000001</v>
      </c>
      <c r="H24" s="455">
        <v>0</v>
      </c>
      <c r="I24" s="455">
        <v>0</v>
      </c>
      <c r="J24" s="455">
        <v>2</v>
      </c>
      <c r="K24" s="455">
        <v>9.6261600000000005</v>
      </c>
      <c r="L24" s="455">
        <v>2.04</v>
      </c>
      <c r="M24" s="455">
        <v>9.0531100000000002</v>
      </c>
    </row>
    <row r="25" spans="1:13" ht="12" customHeight="1">
      <c r="A25" s="1120"/>
      <c r="B25" s="1126"/>
      <c r="C25" s="505" t="s">
        <v>812</v>
      </c>
      <c r="D25" s="531">
        <v>23.32</v>
      </c>
      <c r="E25" s="531">
        <v>88.150919999999999</v>
      </c>
      <c r="F25" s="454">
        <f>F24</f>
        <v>23.630000000000003</v>
      </c>
      <c r="G25" s="454">
        <f t="shared" ref="G25:M25" si="1">G24</f>
        <v>105.61317000000001</v>
      </c>
      <c r="H25" s="454">
        <f t="shared" si="1"/>
        <v>0</v>
      </c>
      <c r="I25" s="454">
        <f t="shared" si="1"/>
        <v>0</v>
      </c>
      <c r="J25" s="454">
        <f t="shared" si="1"/>
        <v>2</v>
      </c>
      <c r="K25" s="454">
        <f t="shared" si="1"/>
        <v>9.6261600000000005</v>
      </c>
      <c r="L25" s="454">
        <f t="shared" si="1"/>
        <v>2.04</v>
      </c>
      <c r="M25" s="454">
        <f t="shared" si="1"/>
        <v>9.0531100000000002</v>
      </c>
    </row>
    <row r="26" spans="1:13" ht="12" customHeight="1" thickBot="1">
      <c r="A26" s="1121"/>
      <c r="B26" s="1127" t="s">
        <v>90</v>
      </c>
      <c r="C26" s="1128"/>
      <c r="D26" s="532">
        <v>62512.390000000007</v>
      </c>
      <c r="E26" s="532">
        <v>318780.47072749998</v>
      </c>
      <c r="F26" s="456">
        <f>F25+F23</f>
        <v>52581.573999999986</v>
      </c>
      <c r="G26" s="456">
        <f t="shared" ref="G26:M26" si="2">G25+G23</f>
        <v>353715.23204750003</v>
      </c>
      <c r="H26" s="456">
        <f t="shared" si="2"/>
        <v>5773.8770000000004</v>
      </c>
      <c r="I26" s="456">
        <f t="shared" si="2"/>
        <v>31291.247227499996</v>
      </c>
      <c r="J26" s="456">
        <f t="shared" si="2"/>
        <v>5270.6639999999998</v>
      </c>
      <c r="K26" s="456">
        <f t="shared" si="2"/>
        <v>39720.982889999992</v>
      </c>
      <c r="L26" s="456">
        <f t="shared" si="2"/>
        <v>5345.0919999999996</v>
      </c>
      <c r="M26" s="456">
        <f t="shared" si="2"/>
        <v>37205.579435</v>
      </c>
    </row>
    <row r="27" spans="1:13" ht="12" customHeight="1">
      <c r="A27" s="1119" t="s">
        <v>517</v>
      </c>
      <c r="B27" s="1122" t="s">
        <v>793</v>
      </c>
      <c r="C27" s="490" t="s">
        <v>798</v>
      </c>
      <c r="D27" s="530">
        <v>1.46</v>
      </c>
      <c r="E27" s="530">
        <v>7.8199999999999994</v>
      </c>
      <c r="F27" s="455">
        <v>6.55</v>
      </c>
      <c r="G27" s="455">
        <v>37.093205000000005</v>
      </c>
      <c r="H27" s="455">
        <v>0.16</v>
      </c>
      <c r="I27" s="455">
        <v>0.85</v>
      </c>
      <c r="J27" s="455">
        <v>0</v>
      </c>
      <c r="K27" s="455">
        <v>0</v>
      </c>
      <c r="L27" s="455">
        <v>0</v>
      </c>
      <c r="M27" s="455">
        <v>0</v>
      </c>
    </row>
    <row r="28" spans="1:13" ht="12" customHeight="1">
      <c r="A28" s="1120"/>
      <c r="B28" s="1123"/>
      <c r="C28" s="490" t="s">
        <v>801</v>
      </c>
      <c r="D28" s="530">
        <v>0.90999999999999992</v>
      </c>
      <c r="E28" s="530">
        <v>5.9700600000000001</v>
      </c>
      <c r="F28" s="455">
        <v>2.83</v>
      </c>
      <c r="G28" s="455">
        <v>30.826610000000002</v>
      </c>
      <c r="H28" s="455">
        <v>0</v>
      </c>
      <c r="I28" s="455">
        <v>0</v>
      </c>
      <c r="J28" s="455">
        <v>0.34</v>
      </c>
      <c r="K28" s="455">
        <v>4.3006700000000002</v>
      </c>
      <c r="L28" s="455">
        <v>0.66500000000000004</v>
      </c>
      <c r="M28" s="455">
        <v>8.3983000000000008</v>
      </c>
    </row>
    <row r="29" spans="1:13" ht="12" customHeight="1">
      <c r="A29" s="1120"/>
      <c r="B29" s="1123"/>
      <c r="C29" s="490" t="s">
        <v>813</v>
      </c>
      <c r="D29" s="530">
        <v>0.57000000000000006</v>
      </c>
      <c r="E29" s="530">
        <v>2.5073250000000002</v>
      </c>
      <c r="F29" s="455">
        <v>5.125</v>
      </c>
      <c r="G29" s="455">
        <v>33.416634999999999</v>
      </c>
      <c r="H29" s="455">
        <v>0.1</v>
      </c>
      <c r="I29" s="455">
        <v>0.43</v>
      </c>
      <c r="J29" s="455">
        <v>1.31</v>
      </c>
      <c r="K29" s="455">
        <v>8.8073549999999994</v>
      </c>
      <c r="L29" s="455">
        <v>2.5649999999999999</v>
      </c>
      <c r="M29" s="455">
        <v>18.848945000000001</v>
      </c>
    </row>
    <row r="30" spans="1:13" ht="12" customHeight="1">
      <c r="A30" s="1120"/>
      <c r="B30" s="1123"/>
      <c r="C30" s="490" t="s">
        <v>814</v>
      </c>
      <c r="D30" s="530">
        <v>0.02</v>
      </c>
      <c r="E30" s="530">
        <v>0.09</v>
      </c>
      <c r="F30" s="455">
        <v>0.13500000000000001</v>
      </c>
      <c r="G30" s="455">
        <v>0.82545000000000002</v>
      </c>
      <c r="H30" s="455">
        <v>0</v>
      </c>
      <c r="I30" s="455">
        <v>0</v>
      </c>
      <c r="J30" s="455">
        <v>0.03</v>
      </c>
      <c r="K30" s="455">
        <v>0.19142500000000001</v>
      </c>
      <c r="L30" s="455">
        <v>0</v>
      </c>
      <c r="M30" s="455">
        <v>0</v>
      </c>
    </row>
    <row r="31" spans="1:13" ht="12" customHeight="1">
      <c r="A31" s="1120"/>
      <c r="B31" s="1124"/>
      <c r="C31" s="490" t="s">
        <v>815</v>
      </c>
      <c r="D31" s="455">
        <v>2.9</v>
      </c>
      <c r="E31" s="490">
        <v>15.2658</v>
      </c>
      <c r="F31" s="455">
        <v>0.97</v>
      </c>
      <c r="G31" s="455">
        <v>4.8975</v>
      </c>
      <c r="H31" s="455">
        <v>1.02</v>
      </c>
      <c r="I31" s="455">
        <v>5.37</v>
      </c>
      <c r="J31" s="455">
        <v>0</v>
      </c>
      <c r="K31" s="455">
        <v>0</v>
      </c>
      <c r="L31" s="455">
        <v>0</v>
      </c>
      <c r="M31" s="455">
        <v>0</v>
      </c>
    </row>
    <row r="32" spans="1:13" ht="12" customHeight="1">
      <c r="A32" s="1121"/>
      <c r="B32" s="1127" t="s">
        <v>90</v>
      </c>
      <c r="C32" s="1128"/>
      <c r="D32" s="454">
        <v>6.86</v>
      </c>
      <c r="E32" s="505">
        <v>33.152365000000003</v>
      </c>
      <c r="F32" s="454">
        <f t="shared" ref="F32:M32" si="3">SUM(F27:F31)</f>
        <v>15.61</v>
      </c>
      <c r="G32" s="454">
        <f t="shared" si="3"/>
        <v>107.0594</v>
      </c>
      <c r="H32" s="454">
        <f t="shared" si="3"/>
        <v>1.28</v>
      </c>
      <c r="I32" s="454">
        <f t="shared" si="3"/>
        <v>6.65</v>
      </c>
      <c r="J32" s="454">
        <f t="shared" si="3"/>
        <v>1.6800000000000002</v>
      </c>
      <c r="K32" s="454">
        <f t="shared" si="3"/>
        <v>13.29945</v>
      </c>
      <c r="L32" s="454">
        <f t="shared" si="3"/>
        <v>3.23</v>
      </c>
      <c r="M32" s="454">
        <f t="shared" si="3"/>
        <v>27.247244999999999</v>
      </c>
    </row>
    <row r="33" spans="1:13">
      <c r="A33" s="533" t="s">
        <v>1030</v>
      </c>
      <c r="C33" s="534"/>
      <c r="J33" s="465" t="s">
        <v>740</v>
      </c>
      <c r="K33" s="465" t="s">
        <v>740</v>
      </c>
      <c r="M33" s="465" t="s">
        <v>740</v>
      </c>
    </row>
    <row r="34" spans="1:13">
      <c r="A34" s="533" t="s">
        <v>975</v>
      </c>
      <c r="C34" s="534"/>
    </row>
    <row r="35" spans="1:13">
      <c r="A35" s="534" t="s">
        <v>533</v>
      </c>
      <c r="L35" s="465" t="s">
        <v>740</v>
      </c>
      <c r="M35" s="465" t="s">
        <v>740</v>
      </c>
    </row>
  </sheetData>
  <mergeCells count="16">
    <mergeCell ref="A4:A26"/>
    <mergeCell ref="B4:B23"/>
    <mergeCell ref="B24:B25"/>
    <mergeCell ref="B26:C26"/>
    <mergeCell ref="A27:A32"/>
    <mergeCell ref="B27:B31"/>
    <mergeCell ref="B32:C32"/>
    <mergeCell ref="A1:M1"/>
    <mergeCell ref="A2:A3"/>
    <mergeCell ref="B2:B3"/>
    <mergeCell ref="C2:C3"/>
    <mergeCell ref="D2:E2"/>
    <mergeCell ref="F2:G2"/>
    <mergeCell ref="H2:I2"/>
    <mergeCell ref="J2:K2"/>
    <mergeCell ref="L2:M2"/>
  </mergeCells>
  <printOptions horizontalCentered="1"/>
  <pageMargins left="0.45" right="0.45" top="0.75" bottom="0.75" header="0.3" footer="0.3"/>
  <pageSetup paperSize="9" scale="78" fitToHeight="0"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view="pageBreakPreview" zoomScaleNormal="115" zoomScaleSheetLayoutView="100" workbookViewId="0">
      <pane xSplit="1" ySplit="3" topLeftCell="B25" activePane="bottomRight" state="frozen"/>
      <selection activeCell="G33" sqref="G33"/>
      <selection pane="topRight" activeCell="G33" sqref="G33"/>
      <selection pane="bottomLeft" activeCell="G33" sqref="G33"/>
      <selection pane="bottomRight" activeCell="I55" sqref="I55"/>
    </sheetView>
  </sheetViews>
  <sheetFormatPr defaultColWidth="9.140625" defaultRowHeight="12.75"/>
  <cols>
    <col min="1" max="1" width="14.42578125" style="465" customWidth="1"/>
    <col min="2" max="2" width="17.7109375" style="467" customWidth="1"/>
    <col min="3" max="3" width="17.5703125" style="465" customWidth="1"/>
    <col min="4" max="5" width="8.28515625" style="466" customWidth="1"/>
    <col min="6" max="6" width="8.28515625" style="465" customWidth="1"/>
    <col min="7" max="7" width="9.140625" style="465" bestFit="1" customWidth="1"/>
    <col min="8" max="13" width="8.28515625" style="465" customWidth="1"/>
    <col min="14" max="16384" width="9.140625" style="465"/>
  </cols>
  <sheetData>
    <row r="1" spans="1:13" ht="15">
      <c r="A1" s="500" t="s">
        <v>1079</v>
      </c>
      <c r="C1" s="499"/>
      <c r="D1" s="499"/>
      <c r="E1" s="499"/>
      <c r="F1" s="499"/>
      <c r="G1" s="499"/>
      <c r="H1" s="499"/>
      <c r="I1" s="499"/>
      <c r="J1" s="499" t="s">
        <v>740</v>
      </c>
      <c r="K1" s="499" t="s">
        <v>740</v>
      </c>
      <c r="L1" s="499"/>
      <c r="M1" s="499"/>
    </row>
    <row r="2" spans="1:13">
      <c r="A2" s="1043" t="s">
        <v>771</v>
      </c>
      <c r="B2" s="1136" t="s">
        <v>772</v>
      </c>
      <c r="C2" s="1048" t="s">
        <v>538</v>
      </c>
      <c r="D2" s="1048" t="s">
        <v>95</v>
      </c>
      <c r="E2" s="1048"/>
      <c r="F2" s="1048" t="s">
        <v>96</v>
      </c>
      <c r="G2" s="1048"/>
      <c r="H2" s="1118">
        <v>44165</v>
      </c>
      <c r="I2" s="1118"/>
      <c r="J2" s="1118">
        <v>44500</v>
      </c>
      <c r="K2" s="1118"/>
      <c r="L2" s="1129">
        <v>44530</v>
      </c>
      <c r="M2" s="1129"/>
    </row>
    <row r="3" spans="1:13" ht="38.25">
      <c r="A3" s="1044"/>
      <c r="B3" s="1137"/>
      <c r="C3" s="1048"/>
      <c r="D3" s="498" t="s">
        <v>773</v>
      </c>
      <c r="E3" s="498" t="s">
        <v>1048</v>
      </c>
      <c r="F3" s="498" t="s">
        <v>773</v>
      </c>
      <c r="G3" s="498" t="s">
        <v>1048</v>
      </c>
      <c r="H3" s="498" t="s">
        <v>773</v>
      </c>
      <c r="I3" s="498" t="s">
        <v>1048</v>
      </c>
      <c r="J3" s="498" t="s">
        <v>773</v>
      </c>
      <c r="K3" s="498" t="s">
        <v>1048</v>
      </c>
      <c r="L3" s="498" t="s">
        <v>773</v>
      </c>
      <c r="M3" s="498" t="s">
        <v>1048</v>
      </c>
    </row>
    <row r="4" spans="1:13">
      <c r="A4" s="1130" t="s">
        <v>816</v>
      </c>
      <c r="B4" s="1133" t="s">
        <v>817</v>
      </c>
      <c r="C4" s="490" t="s">
        <v>818</v>
      </c>
      <c r="D4" s="455">
        <v>14577.220000000001</v>
      </c>
      <c r="E4" s="455">
        <v>554.32296099999996</v>
      </c>
      <c r="F4" s="463" t="s">
        <v>976</v>
      </c>
      <c r="G4" s="463" t="s">
        <v>976</v>
      </c>
      <c r="H4" s="463" t="s">
        <v>976</v>
      </c>
      <c r="I4" s="463" t="s">
        <v>976</v>
      </c>
      <c r="J4" s="463" t="s">
        <v>976</v>
      </c>
      <c r="K4" s="463" t="s">
        <v>976</v>
      </c>
      <c r="L4" s="463" t="s">
        <v>976</v>
      </c>
      <c r="M4" s="463" t="s">
        <v>976</v>
      </c>
    </row>
    <row r="5" spans="1:13">
      <c r="A5" s="1131"/>
      <c r="B5" s="1134"/>
      <c r="C5" s="490" t="s">
        <v>819</v>
      </c>
      <c r="D5" s="455">
        <v>1.19</v>
      </c>
      <c r="E5" s="455">
        <v>4.1949999999999999E-3</v>
      </c>
      <c r="F5" s="463" t="s">
        <v>976</v>
      </c>
      <c r="G5" s="463" t="s">
        <v>976</v>
      </c>
      <c r="H5" s="463" t="s">
        <v>976</v>
      </c>
      <c r="I5" s="463" t="s">
        <v>976</v>
      </c>
      <c r="J5" s="463" t="s">
        <v>976</v>
      </c>
      <c r="K5" s="463" t="s">
        <v>976</v>
      </c>
      <c r="L5" s="463" t="s">
        <v>976</v>
      </c>
      <c r="M5" s="463" t="s">
        <v>976</v>
      </c>
    </row>
    <row r="6" spans="1:13">
      <c r="A6" s="1131"/>
      <c r="B6" s="1134"/>
      <c r="C6" s="490" t="s">
        <v>820</v>
      </c>
      <c r="D6" s="455">
        <v>0.05</v>
      </c>
      <c r="E6" s="455">
        <v>3.9552000000000001E-4</v>
      </c>
      <c r="F6" s="463" t="s">
        <v>976</v>
      </c>
      <c r="G6" s="463" t="s">
        <v>976</v>
      </c>
      <c r="H6" s="463" t="s">
        <v>976</v>
      </c>
      <c r="I6" s="463" t="s">
        <v>976</v>
      </c>
      <c r="J6" s="463" t="s">
        <v>976</v>
      </c>
      <c r="K6" s="463" t="s">
        <v>976</v>
      </c>
      <c r="L6" s="463" t="s">
        <v>976</v>
      </c>
      <c r="M6" s="463" t="s">
        <v>976</v>
      </c>
    </row>
    <row r="7" spans="1:13">
      <c r="A7" s="1131"/>
      <c r="B7" s="1135"/>
      <c r="C7" s="492" t="s">
        <v>821</v>
      </c>
      <c r="D7" s="454">
        <v>14578.460000000001</v>
      </c>
      <c r="E7" s="454">
        <v>554.32755151999993</v>
      </c>
      <c r="F7" s="454">
        <f>SUM(F4:F6)</f>
        <v>0</v>
      </c>
      <c r="G7" s="454">
        <f t="shared" ref="G7:M7" si="0">SUM(G4:G6)</f>
        <v>0</v>
      </c>
      <c r="H7" s="454">
        <f t="shared" si="0"/>
        <v>0</v>
      </c>
      <c r="I7" s="454">
        <f t="shared" si="0"/>
        <v>0</v>
      </c>
      <c r="J7" s="454">
        <f t="shared" si="0"/>
        <v>0</v>
      </c>
      <c r="K7" s="454">
        <f t="shared" si="0"/>
        <v>0</v>
      </c>
      <c r="L7" s="454">
        <f t="shared" si="0"/>
        <v>0</v>
      </c>
      <c r="M7" s="454">
        <f t="shared" si="0"/>
        <v>0</v>
      </c>
    </row>
    <row r="8" spans="1:13">
      <c r="A8" s="1131"/>
      <c r="B8" s="1133" t="s">
        <v>777</v>
      </c>
      <c r="C8" s="490" t="s">
        <v>811</v>
      </c>
      <c r="D8" s="455">
        <v>263.58999999999997</v>
      </c>
      <c r="E8" s="455">
        <v>794.74125000000004</v>
      </c>
      <c r="F8" s="455">
        <v>2.5470000000000002</v>
      </c>
      <c r="G8" s="455">
        <v>113.96</v>
      </c>
      <c r="H8" s="488">
        <v>0</v>
      </c>
      <c r="I8" s="488">
        <v>0</v>
      </c>
      <c r="J8" s="488">
        <v>0.127</v>
      </c>
      <c r="K8" s="497">
        <v>6.1666200000000009</v>
      </c>
      <c r="L8" s="497">
        <v>0.06</v>
      </c>
      <c r="M8" s="497">
        <v>2.74</v>
      </c>
    </row>
    <row r="9" spans="1:13">
      <c r="A9" s="1131"/>
      <c r="B9" s="1135"/>
      <c r="C9" s="492" t="s">
        <v>778</v>
      </c>
      <c r="D9" s="454">
        <v>263.58999999999997</v>
      </c>
      <c r="E9" s="454">
        <v>794.74125000000004</v>
      </c>
      <c r="F9" s="454">
        <f>F8</f>
        <v>2.5470000000000002</v>
      </c>
      <c r="G9" s="454">
        <f t="shared" ref="G9:M9" si="1">G8</f>
        <v>113.96</v>
      </c>
      <c r="H9" s="454">
        <f t="shared" si="1"/>
        <v>0</v>
      </c>
      <c r="I9" s="454">
        <f t="shared" si="1"/>
        <v>0</v>
      </c>
      <c r="J9" s="454">
        <f t="shared" si="1"/>
        <v>0.127</v>
      </c>
      <c r="K9" s="454">
        <f t="shared" si="1"/>
        <v>6.1666200000000009</v>
      </c>
      <c r="L9" s="454">
        <f t="shared" si="1"/>
        <v>0.06</v>
      </c>
      <c r="M9" s="454">
        <f t="shared" si="1"/>
        <v>2.74</v>
      </c>
    </row>
    <row r="10" spans="1:13">
      <c r="A10" s="1131"/>
      <c r="B10" s="1133" t="s">
        <v>793</v>
      </c>
      <c r="C10" s="490" t="s">
        <v>977</v>
      </c>
      <c r="D10" s="488" t="s">
        <v>283</v>
      </c>
      <c r="E10" s="488" t="s">
        <v>283</v>
      </c>
      <c r="F10" s="463" t="s">
        <v>976</v>
      </c>
      <c r="G10" s="463" t="s">
        <v>976</v>
      </c>
      <c r="H10" s="463" t="s">
        <v>976</v>
      </c>
      <c r="I10" s="463" t="s">
        <v>976</v>
      </c>
      <c r="J10" s="463" t="s">
        <v>976</v>
      </c>
      <c r="K10" s="463" t="s">
        <v>976</v>
      </c>
      <c r="L10" s="463" t="s">
        <v>976</v>
      </c>
      <c r="M10" s="463" t="s">
        <v>976</v>
      </c>
    </row>
    <row r="11" spans="1:13">
      <c r="A11" s="1131"/>
      <c r="B11" s="1134"/>
      <c r="C11" s="490" t="s">
        <v>978</v>
      </c>
      <c r="D11" s="488" t="s">
        <v>283</v>
      </c>
      <c r="E11" s="488" t="s">
        <v>283</v>
      </c>
      <c r="F11" s="463" t="s">
        <v>976</v>
      </c>
      <c r="G11" s="463" t="s">
        <v>976</v>
      </c>
      <c r="H11" s="463" t="s">
        <v>976</v>
      </c>
      <c r="I11" s="463" t="s">
        <v>976</v>
      </c>
      <c r="J11" s="463" t="s">
        <v>976</v>
      </c>
      <c r="K11" s="463" t="s">
        <v>976</v>
      </c>
      <c r="L11" s="463" t="s">
        <v>976</v>
      </c>
      <c r="M11" s="463" t="s">
        <v>976</v>
      </c>
    </row>
    <row r="12" spans="1:13">
      <c r="A12" s="1131"/>
      <c r="B12" s="1134"/>
      <c r="C12" s="490" t="s">
        <v>822</v>
      </c>
      <c r="D12" s="488">
        <v>11.016</v>
      </c>
      <c r="E12" s="488">
        <v>132.34764999999999</v>
      </c>
      <c r="F12" s="488">
        <v>1.26</v>
      </c>
      <c r="G12" s="488">
        <v>21.82</v>
      </c>
      <c r="H12" s="488">
        <v>0</v>
      </c>
      <c r="I12" s="488">
        <v>0</v>
      </c>
      <c r="J12" s="488">
        <v>0.106</v>
      </c>
      <c r="K12" s="488">
        <v>1.8464299999999998</v>
      </c>
      <c r="L12" s="488">
        <v>6.9000000000000006E-2</v>
      </c>
      <c r="M12" s="488">
        <v>1.2250000000000001</v>
      </c>
    </row>
    <row r="13" spans="1:13">
      <c r="A13" s="1131"/>
      <c r="B13" s="1134"/>
      <c r="C13" s="490" t="s">
        <v>823</v>
      </c>
      <c r="D13" s="488">
        <v>54.44</v>
      </c>
      <c r="E13" s="488">
        <v>185.04285999999999</v>
      </c>
      <c r="F13" s="463" t="s">
        <v>976</v>
      </c>
      <c r="G13" s="463" t="s">
        <v>976</v>
      </c>
      <c r="H13" s="463" t="s">
        <v>976</v>
      </c>
      <c r="I13" s="463" t="s">
        <v>976</v>
      </c>
      <c r="J13" s="463" t="s">
        <v>976</v>
      </c>
      <c r="K13" s="463" t="s">
        <v>976</v>
      </c>
      <c r="L13" s="463" t="s">
        <v>976</v>
      </c>
      <c r="M13" s="463" t="s">
        <v>976</v>
      </c>
    </row>
    <row r="14" spans="1:13" s="483" customFormat="1">
      <c r="A14" s="1131"/>
      <c r="B14" s="1135"/>
      <c r="C14" s="492" t="s">
        <v>780</v>
      </c>
      <c r="D14" s="454">
        <v>65.456000000000003</v>
      </c>
      <c r="E14" s="454">
        <v>317.39050999999995</v>
      </c>
      <c r="F14" s="454">
        <f>SUM(F10:F13)</f>
        <v>1.26</v>
      </c>
      <c r="G14" s="454">
        <f t="shared" ref="G14:M14" si="2">SUM(G10:G13)</f>
        <v>21.82</v>
      </c>
      <c r="H14" s="454">
        <f t="shared" si="2"/>
        <v>0</v>
      </c>
      <c r="I14" s="454">
        <f t="shared" si="2"/>
        <v>0</v>
      </c>
      <c r="J14" s="454">
        <f t="shared" si="2"/>
        <v>0.106</v>
      </c>
      <c r="K14" s="454">
        <f t="shared" si="2"/>
        <v>1.8464299999999998</v>
      </c>
      <c r="L14" s="454">
        <f t="shared" si="2"/>
        <v>6.9000000000000006E-2</v>
      </c>
      <c r="M14" s="454">
        <f t="shared" si="2"/>
        <v>1.2250000000000001</v>
      </c>
    </row>
    <row r="15" spans="1:13" s="483" customFormat="1">
      <c r="A15" s="1132"/>
      <c r="B15" s="494" t="s">
        <v>824</v>
      </c>
      <c r="D15" s="484">
        <v>14907.506000000001</v>
      </c>
      <c r="E15" s="464">
        <v>1666.4593115199998</v>
      </c>
      <c r="F15" s="464">
        <f>F14+F9+F7</f>
        <v>3.8070000000000004</v>
      </c>
      <c r="G15" s="464">
        <f t="shared" ref="G15:M15" si="3">G14+G9+G7</f>
        <v>135.78</v>
      </c>
      <c r="H15" s="464">
        <f t="shared" si="3"/>
        <v>0</v>
      </c>
      <c r="I15" s="464">
        <f t="shared" si="3"/>
        <v>0</v>
      </c>
      <c r="J15" s="464">
        <f t="shared" si="3"/>
        <v>0.23299999999999998</v>
      </c>
      <c r="K15" s="464">
        <f t="shared" si="3"/>
        <v>8.0130499999999998</v>
      </c>
      <c r="L15" s="464">
        <f t="shared" si="3"/>
        <v>0.129</v>
      </c>
      <c r="M15" s="464">
        <f t="shared" si="3"/>
        <v>3.9650000000000003</v>
      </c>
    </row>
    <row r="16" spans="1:13">
      <c r="A16" s="1130" t="s">
        <v>825</v>
      </c>
      <c r="B16" s="1133" t="s">
        <v>523</v>
      </c>
      <c r="C16" s="490" t="s">
        <v>539</v>
      </c>
      <c r="D16" s="488">
        <v>5.0000000000000004E-6</v>
      </c>
      <c r="E16" s="488">
        <v>2.5385900000000001</v>
      </c>
      <c r="F16" s="488">
        <v>0</v>
      </c>
      <c r="G16" s="488">
        <v>0</v>
      </c>
      <c r="H16" s="488">
        <v>0</v>
      </c>
      <c r="I16" s="488">
        <v>0</v>
      </c>
      <c r="J16" s="488">
        <v>0</v>
      </c>
      <c r="K16" s="488">
        <v>0</v>
      </c>
      <c r="L16" s="488">
        <v>0</v>
      </c>
      <c r="M16" s="488">
        <v>0</v>
      </c>
    </row>
    <row r="17" spans="1:15">
      <c r="A17" s="1131"/>
      <c r="B17" s="1134"/>
      <c r="C17" s="490" t="s">
        <v>826</v>
      </c>
      <c r="D17" s="488">
        <v>1.2838999999999999E-3</v>
      </c>
      <c r="E17" s="488">
        <v>620.40100600000017</v>
      </c>
      <c r="F17" s="488">
        <v>4.7600000000000005E-5</v>
      </c>
      <c r="G17" s="488">
        <v>22.592726999999993</v>
      </c>
      <c r="H17" s="488">
        <v>3.7100000000000001E-5</v>
      </c>
      <c r="I17" s="488">
        <v>18.669679000000002</v>
      </c>
      <c r="J17" s="488">
        <v>2.1000000000000002E-6</v>
      </c>
      <c r="K17" s="488">
        <v>0.99556400000000023</v>
      </c>
      <c r="L17" s="488">
        <v>2.2000000000000001E-6</v>
      </c>
      <c r="M17" s="488">
        <v>1.0610160000000002</v>
      </c>
    </row>
    <row r="18" spans="1:15">
      <c r="A18" s="1131"/>
      <c r="B18" s="1134"/>
      <c r="C18" s="490" t="s">
        <v>827</v>
      </c>
      <c r="D18" s="488">
        <v>0</v>
      </c>
      <c r="E18" s="488">
        <v>0</v>
      </c>
      <c r="F18" s="488">
        <v>1.3427E-5</v>
      </c>
      <c r="G18" s="488">
        <v>6.3880877999999983</v>
      </c>
      <c r="H18" s="488">
        <v>0</v>
      </c>
      <c r="I18" s="488">
        <v>0</v>
      </c>
      <c r="J18" s="488">
        <v>0</v>
      </c>
      <c r="K18" s="488">
        <v>0</v>
      </c>
      <c r="L18" s="488">
        <v>0</v>
      </c>
      <c r="M18" s="488">
        <v>0</v>
      </c>
      <c r="O18" s="496"/>
    </row>
    <row r="19" spans="1:15">
      <c r="A19" s="1131"/>
      <c r="B19" s="1134"/>
      <c r="C19" s="490" t="s">
        <v>540</v>
      </c>
      <c r="D19" s="488">
        <v>0</v>
      </c>
      <c r="E19" s="488">
        <v>0</v>
      </c>
      <c r="F19" s="488">
        <v>0</v>
      </c>
      <c r="G19" s="488">
        <v>0</v>
      </c>
      <c r="H19" s="488">
        <v>0</v>
      </c>
      <c r="I19" s="488">
        <v>0</v>
      </c>
      <c r="J19" s="488">
        <v>0</v>
      </c>
      <c r="K19" s="488">
        <v>0</v>
      </c>
      <c r="L19" s="488">
        <v>0</v>
      </c>
      <c r="M19" s="488">
        <v>0</v>
      </c>
    </row>
    <row r="20" spans="1:15">
      <c r="A20" s="1131"/>
      <c r="B20" s="1135"/>
      <c r="C20" s="492" t="s">
        <v>776</v>
      </c>
      <c r="D20" s="491">
        <v>1.2888999999999999E-3</v>
      </c>
      <c r="E20" s="491">
        <v>622.93959600000017</v>
      </c>
      <c r="F20" s="491">
        <v>6.1027000000000004E-5</v>
      </c>
      <c r="G20" s="491">
        <v>28.98081479999999</v>
      </c>
      <c r="H20" s="491">
        <v>3.7100000000000001E-5</v>
      </c>
      <c r="I20" s="491">
        <v>18.669679000000002</v>
      </c>
      <c r="J20" s="491">
        <v>2.1000000000000002E-6</v>
      </c>
      <c r="K20" s="491">
        <v>0.99556400000000023</v>
      </c>
      <c r="L20" s="491">
        <v>2.2000000000000001E-6</v>
      </c>
      <c r="M20" s="491">
        <v>1.0610160000000002</v>
      </c>
    </row>
    <row r="21" spans="1:15">
      <c r="A21" s="1131"/>
      <c r="B21" s="1133" t="s">
        <v>793</v>
      </c>
      <c r="C21" s="490" t="s">
        <v>828</v>
      </c>
      <c r="D21" s="488">
        <v>431.95000000000005</v>
      </c>
      <c r="E21" s="488">
        <v>4853.2277000000004</v>
      </c>
      <c r="F21" s="488">
        <v>170.71</v>
      </c>
      <c r="G21" s="488">
        <v>2239.963549999999</v>
      </c>
      <c r="H21" s="488">
        <v>0</v>
      </c>
      <c r="I21" s="488">
        <v>0</v>
      </c>
      <c r="J21" s="488">
        <v>0</v>
      </c>
      <c r="K21" s="488">
        <v>0</v>
      </c>
      <c r="L21" s="488">
        <v>0</v>
      </c>
      <c r="M21" s="488">
        <v>0</v>
      </c>
    </row>
    <row r="22" spans="1:15">
      <c r="A22" s="1131"/>
      <c r="B22" s="1135"/>
      <c r="C22" s="492" t="s">
        <v>780</v>
      </c>
      <c r="D22" s="491">
        <v>431.95000000000005</v>
      </c>
      <c r="E22" s="491">
        <v>4853.2277000000004</v>
      </c>
      <c r="F22" s="491">
        <v>170.71</v>
      </c>
      <c r="G22" s="491">
        <v>2239.963549999999</v>
      </c>
      <c r="H22" s="491">
        <v>0</v>
      </c>
      <c r="I22" s="491">
        <v>0</v>
      </c>
      <c r="J22" s="491">
        <v>0</v>
      </c>
      <c r="K22" s="491">
        <v>0</v>
      </c>
      <c r="L22" s="491">
        <v>0</v>
      </c>
      <c r="M22" s="491">
        <v>0</v>
      </c>
    </row>
    <row r="23" spans="1:15">
      <c r="A23" s="1131"/>
      <c r="B23" s="1133" t="s">
        <v>524</v>
      </c>
      <c r="C23" s="490" t="s">
        <v>542</v>
      </c>
      <c r="D23" s="488">
        <v>0.11</v>
      </c>
      <c r="E23" s="488">
        <v>7.5523999999999996</v>
      </c>
      <c r="F23" s="488">
        <v>0</v>
      </c>
      <c r="G23" s="488">
        <v>0</v>
      </c>
      <c r="H23" s="488">
        <v>0</v>
      </c>
      <c r="I23" s="488">
        <v>0</v>
      </c>
      <c r="J23" s="488">
        <v>0</v>
      </c>
      <c r="K23" s="488">
        <v>0</v>
      </c>
      <c r="L23" s="488">
        <v>0</v>
      </c>
      <c r="M23" s="488">
        <v>0</v>
      </c>
    </row>
    <row r="24" spans="1:15">
      <c r="A24" s="1131"/>
      <c r="B24" s="1135"/>
      <c r="C24" s="492" t="s">
        <v>829</v>
      </c>
      <c r="D24" s="491">
        <v>0.11</v>
      </c>
      <c r="E24" s="491">
        <v>7.5523999999999996</v>
      </c>
      <c r="F24" s="491">
        <v>0</v>
      </c>
      <c r="G24" s="491">
        <v>0</v>
      </c>
      <c r="H24" s="491">
        <v>0</v>
      </c>
      <c r="I24" s="491">
        <v>0</v>
      </c>
      <c r="J24" s="491">
        <v>0</v>
      </c>
      <c r="K24" s="491">
        <v>0</v>
      </c>
      <c r="L24" s="491">
        <v>0</v>
      </c>
      <c r="M24" s="491">
        <v>0</v>
      </c>
    </row>
    <row r="25" spans="1:15">
      <c r="A25" s="1132"/>
      <c r="B25" s="487" t="s">
        <v>830</v>
      </c>
      <c r="C25" s="494"/>
      <c r="D25" s="484">
        <v>432.06128890000008</v>
      </c>
      <c r="E25" s="484">
        <v>5483.7196960000001</v>
      </c>
      <c r="F25" s="485">
        <v>170.71006102699999</v>
      </c>
      <c r="G25" s="485">
        <v>2268.9443647999992</v>
      </c>
      <c r="H25" s="485">
        <v>3.7100000000000001E-5</v>
      </c>
      <c r="I25" s="485">
        <v>18.669679000000002</v>
      </c>
      <c r="J25" s="485">
        <v>2.1000000000000002E-6</v>
      </c>
      <c r="K25" s="485">
        <v>0.99556400000000023</v>
      </c>
      <c r="L25" s="485">
        <v>2.2000000000000001E-6</v>
      </c>
      <c r="M25" s="485">
        <v>1.0610160000000002</v>
      </c>
    </row>
    <row r="26" spans="1:15">
      <c r="A26" s="1130" t="s">
        <v>831</v>
      </c>
      <c r="B26" s="495" t="s">
        <v>523</v>
      </c>
      <c r="C26" s="490" t="s">
        <v>826</v>
      </c>
      <c r="D26" s="488">
        <v>4.4315999999999987E-2</v>
      </c>
      <c r="E26" s="488">
        <v>22355.287982499995</v>
      </c>
      <c r="F26" s="489">
        <v>2.04878E-2</v>
      </c>
      <c r="G26" s="489">
        <v>9776.864532500018</v>
      </c>
      <c r="H26" s="489">
        <v>5.0916999999999863E-3</v>
      </c>
      <c r="I26" s="489">
        <v>2633.3125410000007</v>
      </c>
      <c r="J26" s="489">
        <v>3.2704000000000001E-3</v>
      </c>
      <c r="K26" s="489">
        <v>1544.4293315000016</v>
      </c>
      <c r="L26" s="489">
        <v>3.4876E-3</v>
      </c>
      <c r="M26" s="489">
        <v>1690.9406470000019</v>
      </c>
    </row>
    <row r="27" spans="1:15" s="483" customFormat="1">
      <c r="A27" s="1132"/>
      <c r="B27" s="487" t="s">
        <v>832</v>
      </c>
      <c r="C27" s="494"/>
      <c r="D27" s="484">
        <v>4.4315999999999987E-2</v>
      </c>
      <c r="E27" s="484">
        <v>22355.287982499995</v>
      </c>
      <c r="F27" s="485">
        <v>2.04878E-2</v>
      </c>
      <c r="G27" s="485">
        <v>9776.864532500018</v>
      </c>
      <c r="H27" s="485">
        <v>5.0916999999999863E-3</v>
      </c>
      <c r="I27" s="485">
        <v>2633.3125410000007</v>
      </c>
      <c r="J27" s="485">
        <v>3.2704000000000001E-3</v>
      </c>
      <c r="K27" s="485">
        <v>1544.4293315000016</v>
      </c>
      <c r="L27" s="485">
        <v>3.4876E-3</v>
      </c>
      <c r="M27" s="485">
        <v>1690.9406470000019</v>
      </c>
    </row>
    <row r="28" spans="1:15">
      <c r="A28" s="1130" t="s">
        <v>833</v>
      </c>
      <c r="B28" s="1138" t="s">
        <v>523</v>
      </c>
      <c r="C28" s="490" t="s">
        <v>539</v>
      </c>
      <c r="D28" s="488">
        <v>3.0000000000000001E-5</v>
      </c>
      <c r="E28" s="488">
        <v>12.07</v>
      </c>
      <c r="F28" s="488">
        <v>0</v>
      </c>
      <c r="G28" s="488">
        <v>0</v>
      </c>
      <c r="H28" s="488">
        <v>0</v>
      </c>
      <c r="I28" s="488">
        <v>0</v>
      </c>
      <c r="J28" s="488">
        <v>0</v>
      </c>
      <c r="K28" s="488">
        <v>0</v>
      </c>
      <c r="L28" s="488">
        <v>0</v>
      </c>
      <c r="M28" s="488">
        <v>0</v>
      </c>
    </row>
    <row r="29" spans="1:15">
      <c r="A29" s="1131"/>
      <c r="B29" s="1139"/>
      <c r="C29" s="490" t="s">
        <v>540</v>
      </c>
      <c r="D29" s="488">
        <v>5.9999999999999995E-4</v>
      </c>
      <c r="E29" s="488">
        <v>2.91</v>
      </c>
      <c r="F29" s="488">
        <v>0</v>
      </c>
      <c r="G29" s="488">
        <v>0</v>
      </c>
      <c r="H29" s="488">
        <v>0</v>
      </c>
      <c r="I29" s="488">
        <v>0</v>
      </c>
      <c r="J29" s="488">
        <v>0</v>
      </c>
      <c r="K29" s="488">
        <v>0</v>
      </c>
      <c r="L29" s="488">
        <v>0</v>
      </c>
      <c r="M29" s="488">
        <v>0</v>
      </c>
    </row>
    <row r="30" spans="1:15">
      <c r="A30" s="1131"/>
      <c r="B30" s="1139"/>
      <c r="C30" s="490" t="s">
        <v>834</v>
      </c>
      <c r="D30" s="488">
        <v>1.4890000000000001E-4</v>
      </c>
      <c r="E30" s="488">
        <v>72.310771000000003</v>
      </c>
      <c r="F30" s="488">
        <v>1.8158999999999998E-2</v>
      </c>
      <c r="G30" s="488">
        <v>83.970508999999993</v>
      </c>
      <c r="H30" s="488">
        <v>2.1000000000000002E-5</v>
      </c>
      <c r="I30" s="488">
        <v>10.52684</v>
      </c>
      <c r="J30" s="488">
        <v>2.3E-5</v>
      </c>
      <c r="K30" s="488">
        <v>10.885691</v>
      </c>
      <c r="L30" s="488">
        <v>1.7999999999999999E-2</v>
      </c>
      <c r="M30" s="488">
        <v>8.6986939999999997</v>
      </c>
    </row>
    <row r="31" spans="1:15">
      <c r="A31" s="1131"/>
      <c r="B31" s="1140"/>
      <c r="C31" s="492" t="s">
        <v>776</v>
      </c>
      <c r="D31" s="491">
        <v>7.788999999999999E-4</v>
      </c>
      <c r="E31" s="491">
        <v>87.290771000000007</v>
      </c>
      <c r="F31" s="493">
        <f t="shared" ref="F31:M31" si="4">SUM(F28:F30)</f>
        <v>1.8158999999999998E-2</v>
      </c>
      <c r="G31" s="493">
        <f t="shared" si="4"/>
        <v>83.970508999999993</v>
      </c>
      <c r="H31" s="493">
        <f t="shared" si="4"/>
        <v>2.1000000000000002E-5</v>
      </c>
      <c r="I31" s="493">
        <f t="shared" si="4"/>
        <v>10.52684</v>
      </c>
      <c r="J31" s="493">
        <f t="shared" si="4"/>
        <v>2.3E-5</v>
      </c>
      <c r="K31" s="493">
        <f t="shared" si="4"/>
        <v>10.885691</v>
      </c>
      <c r="L31" s="493">
        <f t="shared" si="4"/>
        <v>1.7999999999999999E-2</v>
      </c>
      <c r="M31" s="493">
        <f t="shared" si="4"/>
        <v>8.6986939999999997</v>
      </c>
    </row>
    <row r="32" spans="1:15">
      <c r="A32" s="1131"/>
      <c r="B32" s="1142"/>
      <c r="C32" s="490" t="s">
        <v>839</v>
      </c>
      <c r="D32" s="488">
        <v>0</v>
      </c>
      <c r="E32" s="488">
        <v>0</v>
      </c>
      <c r="F32" s="488">
        <v>69.34</v>
      </c>
      <c r="G32" s="488">
        <v>317.06009</v>
      </c>
      <c r="H32" s="488">
        <v>0</v>
      </c>
      <c r="I32" s="488">
        <v>0</v>
      </c>
      <c r="J32" s="488">
        <v>16.25</v>
      </c>
      <c r="K32" s="488">
        <v>79.86936</v>
      </c>
      <c r="L32" s="488">
        <v>24.13</v>
      </c>
      <c r="M32" s="488">
        <v>108.48318</v>
      </c>
    </row>
    <row r="33" spans="1:13">
      <c r="A33" s="1131"/>
      <c r="B33" s="1143"/>
      <c r="C33" s="492" t="s">
        <v>778</v>
      </c>
      <c r="D33" s="491">
        <v>0</v>
      </c>
      <c r="E33" s="491">
        <v>0</v>
      </c>
      <c r="F33" s="491">
        <f>F32</f>
        <v>69.34</v>
      </c>
      <c r="G33" s="491">
        <f t="shared" ref="G33:M33" si="5">G32</f>
        <v>317.06009</v>
      </c>
      <c r="H33" s="491">
        <f t="shared" si="5"/>
        <v>0</v>
      </c>
      <c r="I33" s="491">
        <f t="shared" si="5"/>
        <v>0</v>
      </c>
      <c r="J33" s="491">
        <f t="shared" si="5"/>
        <v>16.25</v>
      </c>
      <c r="K33" s="491">
        <f t="shared" si="5"/>
        <v>79.86936</v>
      </c>
      <c r="L33" s="491">
        <f t="shared" si="5"/>
        <v>24.13</v>
      </c>
      <c r="M33" s="491">
        <f t="shared" si="5"/>
        <v>108.48318</v>
      </c>
    </row>
    <row r="34" spans="1:13">
      <c r="A34" s="1131"/>
      <c r="B34" s="1139"/>
      <c r="C34" s="490" t="s">
        <v>835</v>
      </c>
      <c r="D34" s="488">
        <v>467.96999999999997</v>
      </c>
      <c r="E34" s="488">
        <v>1652.09934</v>
      </c>
      <c r="F34" s="488">
        <v>0</v>
      </c>
      <c r="G34" s="488">
        <v>0</v>
      </c>
      <c r="H34" s="488">
        <v>0</v>
      </c>
      <c r="I34" s="488">
        <v>0</v>
      </c>
      <c r="J34" s="488">
        <v>0</v>
      </c>
      <c r="K34" s="488">
        <v>0</v>
      </c>
      <c r="L34" s="488">
        <v>0</v>
      </c>
      <c r="M34" s="488">
        <v>0</v>
      </c>
    </row>
    <row r="35" spans="1:13">
      <c r="A35" s="1131"/>
      <c r="B35" s="1139"/>
      <c r="C35" s="490" t="s">
        <v>809</v>
      </c>
      <c r="D35" s="488">
        <v>221.88000000000002</v>
      </c>
      <c r="E35" s="488">
        <v>1295.6743900000001</v>
      </c>
      <c r="F35" s="488">
        <v>117.15</v>
      </c>
      <c r="G35" s="488">
        <v>893.10899000000006</v>
      </c>
      <c r="H35" s="488">
        <v>17.38</v>
      </c>
      <c r="I35" s="488">
        <v>99.508939999999996</v>
      </c>
      <c r="J35" s="488">
        <v>16.239999999999998</v>
      </c>
      <c r="K35" s="488">
        <v>117.72027</v>
      </c>
      <c r="L35" s="488">
        <v>16.64</v>
      </c>
      <c r="M35" s="488">
        <v>124.70455</v>
      </c>
    </row>
    <row r="36" spans="1:13">
      <c r="A36" s="1131"/>
      <c r="B36" s="1139"/>
      <c r="C36" s="490" t="s">
        <v>836</v>
      </c>
      <c r="D36" s="488">
        <v>150.47975000000002</v>
      </c>
      <c r="E36" s="488">
        <v>1423.7491749999999</v>
      </c>
      <c r="F36" s="488">
        <v>0</v>
      </c>
      <c r="G36" s="488">
        <v>0</v>
      </c>
      <c r="H36" s="488">
        <v>0</v>
      </c>
      <c r="I36" s="488">
        <v>0</v>
      </c>
      <c r="J36" s="488">
        <v>0</v>
      </c>
      <c r="K36" s="488">
        <v>0</v>
      </c>
      <c r="L36" s="488">
        <v>0</v>
      </c>
      <c r="M36" s="488">
        <v>0</v>
      </c>
    </row>
    <row r="37" spans="1:13">
      <c r="A37" s="1131"/>
      <c r="B37" s="1139"/>
      <c r="C37" s="490" t="s">
        <v>837</v>
      </c>
      <c r="D37" s="488">
        <v>16.05</v>
      </c>
      <c r="E37" s="488">
        <v>499.41793999999999</v>
      </c>
      <c r="F37" s="488">
        <v>17.774999999999999</v>
      </c>
      <c r="G37" s="488">
        <v>698.02548999999999</v>
      </c>
      <c r="H37" s="488">
        <v>2.2930000000000001</v>
      </c>
      <c r="I37" s="488">
        <v>66.350639999999999</v>
      </c>
      <c r="J37" s="488">
        <v>2.2810000000000001</v>
      </c>
      <c r="K37" s="488">
        <v>93.23451</v>
      </c>
      <c r="L37" s="488">
        <v>2.415</v>
      </c>
      <c r="M37" s="488">
        <v>86.904920000000004</v>
      </c>
    </row>
    <row r="38" spans="1:13">
      <c r="A38" s="1131"/>
      <c r="B38" s="1139"/>
      <c r="C38" s="490" t="s">
        <v>838</v>
      </c>
      <c r="D38" s="488">
        <v>0</v>
      </c>
      <c r="E38" s="488">
        <v>0</v>
      </c>
      <c r="F38" s="488">
        <v>25.402250000000002</v>
      </c>
      <c r="G38" s="488">
        <v>414.71355</v>
      </c>
      <c r="H38" s="488">
        <v>0</v>
      </c>
      <c r="I38" s="488">
        <v>0</v>
      </c>
      <c r="J38" s="488">
        <v>5.53775</v>
      </c>
      <c r="K38" s="488">
        <v>94.643249999999995</v>
      </c>
      <c r="L38" s="488">
        <v>9.2777499999999993</v>
      </c>
      <c r="M38" s="488">
        <v>170.114225</v>
      </c>
    </row>
    <row r="39" spans="1:13">
      <c r="A39" s="1131"/>
      <c r="B39" s="1140"/>
      <c r="C39" s="492" t="s">
        <v>780</v>
      </c>
      <c r="D39" s="491">
        <v>856.37975000000006</v>
      </c>
      <c r="E39" s="491">
        <v>4870.9408450000001</v>
      </c>
      <c r="F39" s="491">
        <f t="shared" ref="F39:M39" si="6">SUM(F34:F38)</f>
        <v>160.32725000000002</v>
      </c>
      <c r="G39" s="491">
        <f t="shared" si="6"/>
        <v>2005.8480300000001</v>
      </c>
      <c r="H39" s="491">
        <f t="shared" si="6"/>
        <v>19.672999999999998</v>
      </c>
      <c r="I39" s="491">
        <f t="shared" si="6"/>
        <v>165.85957999999999</v>
      </c>
      <c r="J39" s="491">
        <f t="shared" si="6"/>
        <v>24.058749999999996</v>
      </c>
      <c r="K39" s="491">
        <f t="shared" si="6"/>
        <v>305.59802999999999</v>
      </c>
      <c r="L39" s="491">
        <f t="shared" si="6"/>
        <v>28.332749999999997</v>
      </c>
      <c r="M39" s="491">
        <f t="shared" si="6"/>
        <v>381.72369500000002</v>
      </c>
    </row>
    <row r="40" spans="1:13">
      <c r="A40" s="1131"/>
      <c r="B40" s="1144" t="s">
        <v>521</v>
      </c>
      <c r="C40" s="490" t="s">
        <v>840</v>
      </c>
      <c r="D40" s="488">
        <v>0.35470668499999997</v>
      </c>
      <c r="E40" s="488">
        <v>0.57201000000000002</v>
      </c>
      <c r="F40" s="488">
        <v>0</v>
      </c>
      <c r="G40" s="488">
        <v>0</v>
      </c>
      <c r="H40" s="488">
        <v>0</v>
      </c>
      <c r="I40" s="488">
        <v>0</v>
      </c>
      <c r="J40" s="488">
        <v>0</v>
      </c>
      <c r="K40" s="488">
        <v>0</v>
      </c>
      <c r="L40" s="488">
        <v>0</v>
      </c>
      <c r="M40" s="488">
        <v>0</v>
      </c>
    </row>
    <row r="41" spans="1:13">
      <c r="A41" s="1131"/>
      <c r="B41" s="1143"/>
      <c r="C41" s="492" t="s">
        <v>781</v>
      </c>
      <c r="D41" s="491">
        <v>0.35470668499999997</v>
      </c>
      <c r="E41" s="491">
        <v>0.57201000000000002</v>
      </c>
      <c r="F41" s="491">
        <f>F40</f>
        <v>0</v>
      </c>
      <c r="G41" s="491">
        <f t="shared" ref="G41:M41" si="7">G40</f>
        <v>0</v>
      </c>
      <c r="H41" s="491">
        <f t="shared" si="7"/>
        <v>0</v>
      </c>
      <c r="I41" s="491">
        <f t="shared" si="7"/>
        <v>0</v>
      </c>
      <c r="J41" s="491">
        <f t="shared" si="7"/>
        <v>0</v>
      </c>
      <c r="K41" s="491">
        <f t="shared" si="7"/>
        <v>0</v>
      </c>
      <c r="L41" s="491">
        <f t="shared" si="7"/>
        <v>0</v>
      </c>
      <c r="M41" s="491">
        <f t="shared" si="7"/>
        <v>0</v>
      </c>
    </row>
    <row r="42" spans="1:13" s="483" customFormat="1">
      <c r="A42" s="1132"/>
      <c r="B42" s="487" t="s">
        <v>841</v>
      </c>
      <c r="C42" s="486"/>
      <c r="D42" s="484">
        <v>856.73523558499994</v>
      </c>
      <c r="E42" s="484">
        <v>4958.8036259999999</v>
      </c>
      <c r="F42" s="485">
        <f t="shared" ref="F42:M42" si="8">F41+F39+F33+F31</f>
        <v>229.68540900000002</v>
      </c>
      <c r="G42" s="485">
        <f t="shared" si="8"/>
        <v>2406.8786289999998</v>
      </c>
      <c r="H42" s="485">
        <f t="shared" si="8"/>
        <v>19.673020999999999</v>
      </c>
      <c r="I42" s="485">
        <f t="shared" si="8"/>
        <v>176.38641999999999</v>
      </c>
      <c r="J42" s="485">
        <f t="shared" si="8"/>
        <v>40.308772999999995</v>
      </c>
      <c r="K42" s="485">
        <f t="shared" si="8"/>
        <v>396.35308100000003</v>
      </c>
      <c r="L42" s="485">
        <f t="shared" si="8"/>
        <v>52.48075</v>
      </c>
      <c r="M42" s="485">
        <f t="shared" si="8"/>
        <v>498.90556900000001</v>
      </c>
    </row>
    <row r="43" spans="1:13">
      <c r="A43" s="1130" t="s">
        <v>842</v>
      </c>
      <c r="B43" s="1138" t="s">
        <v>523</v>
      </c>
      <c r="C43" s="490" t="s">
        <v>539</v>
      </c>
      <c r="D43" s="488">
        <v>0.10917199999999998</v>
      </c>
      <c r="E43" s="488">
        <v>55205.869885000007</v>
      </c>
      <c r="F43" s="489">
        <v>8.9849999999999999E-3</v>
      </c>
      <c r="G43" s="489">
        <v>4176.1832999999997</v>
      </c>
      <c r="H43" s="488">
        <v>1.4066E-2</v>
      </c>
      <c r="I43" s="488">
        <v>7137.2456199999997</v>
      </c>
      <c r="J43" s="488">
        <v>0</v>
      </c>
      <c r="K43" s="488">
        <v>0</v>
      </c>
      <c r="L43" s="488">
        <v>0</v>
      </c>
      <c r="M43" s="488">
        <v>0</v>
      </c>
    </row>
    <row r="44" spans="1:13">
      <c r="A44" s="1131"/>
      <c r="B44" s="1139"/>
      <c r="C44" s="490" t="s">
        <v>540</v>
      </c>
      <c r="D44" s="488">
        <v>0.58977000000000002</v>
      </c>
      <c r="E44" s="488">
        <v>3857.1725645000001</v>
      </c>
      <c r="F44" s="489">
        <v>7.0680000000000007E-2</v>
      </c>
      <c r="G44" s="489">
        <v>484.5494415</v>
      </c>
      <c r="H44" s="488">
        <v>6.7680000000000004E-2</v>
      </c>
      <c r="I44" s="488">
        <v>423.9934695</v>
      </c>
      <c r="J44" s="488">
        <v>0</v>
      </c>
      <c r="K44" s="488">
        <v>0</v>
      </c>
      <c r="L44" s="488">
        <v>0</v>
      </c>
      <c r="M44" s="488">
        <v>0</v>
      </c>
    </row>
    <row r="45" spans="1:13">
      <c r="A45" s="1131"/>
      <c r="B45" s="1139"/>
      <c r="C45" s="490" t="s">
        <v>843</v>
      </c>
      <c r="D45" s="488">
        <v>0.14050800000000002</v>
      </c>
      <c r="E45" s="488">
        <v>877.59596865000015</v>
      </c>
      <c r="F45" s="489">
        <v>1.2135999999999999E-2</v>
      </c>
      <c r="G45" s="489">
        <v>82.828689100000005</v>
      </c>
      <c r="H45" s="489">
        <v>1.1561999999999999E-2</v>
      </c>
      <c r="I45" s="488">
        <v>73.770913300000004</v>
      </c>
      <c r="J45" s="488">
        <v>0</v>
      </c>
      <c r="K45" s="488">
        <v>0</v>
      </c>
      <c r="L45" s="488">
        <v>0</v>
      </c>
      <c r="M45" s="488">
        <v>0</v>
      </c>
    </row>
    <row r="46" spans="1:13">
      <c r="A46" s="1131"/>
      <c r="B46" s="1140"/>
      <c r="C46" s="490" t="s">
        <v>834</v>
      </c>
      <c r="D46" s="488">
        <v>1.0939203000000002</v>
      </c>
      <c r="E46" s="488">
        <v>545123.58711024991</v>
      </c>
      <c r="F46" s="489">
        <v>1.2938228000000001</v>
      </c>
      <c r="G46" s="489">
        <v>611196.72354899999</v>
      </c>
      <c r="H46" s="489">
        <v>9.010689999999999E-2</v>
      </c>
      <c r="I46" s="488">
        <v>46319.197039749997</v>
      </c>
      <c r="J46" s="489">
        <v>0.19848440000000001</v>
      </c>
      <c r="K46" s="488">
        <v>93851.938133000003</v>
      </c>
      <c r="L46" s="489">
        <v>0.22714519999999999</v>
      </c>
      <c r="M46" s="488">
        <v>104633.85783475</v>
      </c>
    </row>
    <row r="47" spans="1:13" s="483" customFormat="1">
      <c r="A47" s="1132"/>
      <c r="B47" s="487" t="s">
        <v>844</v>
      </c>
      <c r="C47" s="486"/>
      <c r="D47" s="484">
        <v>1.9333703000000002</v>
      </c>
      <c r="E47" s="484">
        <v>605064.22552839993</v>
      </c>
      <c r="F47" s="485">
        <f>SUM(F43:F46)</f>
        <v>1.3856238000000001</v>
      </c>
      <c r="G47" s="485">
        <f t="shared" ref="G47:M47" si="9">SUM(G43:G46)</f>
        <v>615940.28497959999</v>
      </c>
      <c r="H47" s="485">
        <f t="shared" si="9"/>
        <v>0.18341489999999999</v>
      </c>
      <c r="I47" s="485">
        <f t="shared" si="9"/>
        <v>53954.207042549999</v>
      </c>
      <c r="J47" s="484">
        <f t="shared" si="9"/>
        <v>0.19848440000000001</v>
      </c>
      <c r="K47" s="484">
        <f t="shared" si="9"/>
        <v>93851.938133000003</v>
      </c>
      <c r="L47" s="484">
        <f t="shared" si="9"/>
        <v>0.22714519999999999</v>
      </c>
      <c r="M47" s="484">
        <f t="shared" si="9"/>
        <v>104633.85783475</v>
      </c>
    </row>
    <row r="48" spans="1:13" ht="15.75" customHeight="1">
      <c r="A48" s="482" t="s">
        <v>1030</v>
      </c>
      <c r="C48" s="481"/>
      <c r="D48" s="481"/>
      <c r="E48" s="481"/>
      <c r="F48" s="481"/>
      <c r="G48" s="481"/>
      <c r="H48" s="481"/>
      <c r="I48" s="476"/>
      <c r="J48" s="476"/>
      <c r="K48" s="476"/>
      <c r="L48" s="476"/>
      <c r="M48" s="476"/>
    </row>
    <row r="49" spans="1:13" ht="14.25" customHeight="1">
      <c r="A49" s="1141" t="s">
        <v>845</v>
      </c>
      <c r="B49" s="1141"/>
      <c r="C49" s="1141"/>
      <c r="D49" s="1141"/>
      <c r="E49" s="1141"/>
      <c r="F49" s="1141"/>
      <c r="G49" s="1141"/>
      <c r="H49" s="1141"/>
      <c r="I49" s="1141"/>
      <c r="J49" s="1141"/>
      <c r="K49" s="1141"/>
      <c r="L49" s="1141"/>
    </row>
    <row r="50" spans="1:13" ht="14.25" customHeight="1">
      <c r="A50" s="1141" t="s">
        <v>846</v>
      </c>
      <c r="B50" s="1141"/>
      <c r="C50" s="1141"/>
      <c r="D50" s="1141"/>
      <c r="E50" s="1141"/>
      <c r="F50" s="1141"/>
      <c r="G50" s="1141"/>
      <c r="H50" s="1141"/>
      <c r="I50" s="1141"/>
      <c r="J50" s="1141"/>
      <c r="K50" s="1141"/>
      <c r="L50" s="1141"/>
    </row>
    <row r="51" spans="1:13" ht="15.75">
      <c r="A51" s="474" t="s">
        <v>847</v>
      </c>
      <c r="B51" s="182"/>
      <c r="C51" s="182"/>
      <c r="D51" s="182"/>
      <c r="E51" s="182"/>
      <c r="F51" s="480"/>
      <c r="G51" s="480"/>
      <c r="H51" s="480"/>
      <c r="I51" s="479"/>
      <c r="J51" s="479"/>
      <c r="K51" s="478"/>
    </row>
    <row r="52" spans="1:13">
      <c r="A52" s="474"/>
      <c r="C52" s="473"/>
      <c r="D52" s="473"/>
      <c r="E52" s="473"/>
      <c r="F52" s="473"/>
      <c r="G52" s="473"/>
      <c r="H52" s="477"/>
      <c r="I52" s="476"/>
      <c r="J52" s="476"/>
      <c r="K52" s="477"/>
      <c r="L52" s="477" t="s">
        <v>740</v>
      </c>
      <c r="M52" s="476" t="s">
        <v>740</v>
      </c>
    </row>
    <row r="53" spans="1:13">
      <c r="A53" s="475"/>
      <c r="B53" s="474"/>
      <c r="C53" s="473"/>
      <c r="D53" s="473"/>
      <c r="E53" s="473"/>
      <c r="F53" s="473"/>
      <c r="G53" s="473"/>
      <c r="H53" s="473"/>
      <c r="I53" s="473"/>
      <c r="J53" s="473" t="s">
        <v>740</v>
      </c>
      <c r="K53" s="473" t="s">
        <v>740</v>
      </c>
      <c r="L53" s="473"/>
      <c r="M53" s="473"/>
    </row>
    <row r="54" spans="1:13">
      <c r="A54" s="473"/>
      <c r="B54" s="472"/>
    </row>
    <row r="55" spans="1:13">
      <c r="D55" s="471"/>
      <c r="J55" s="470"/>
      <c r="L55" s="470"/>
    </row>
    <row r="56" spans="1:13">
      <c r="D56" s="471"/>
      <c r="J56" s="470"/>
      <c r="L56" s="470"/>
    </row>
    <row r="58" spans="1:13">
      <c r="K58" s="469"/>
      <c r="L58" s="468"/>
      <c r="M58" s="469"/>
    </row>
    <row r="59" spans="1:13">
      <c r="L59" s="468"/>
    </row>
  </sheetData>
  <mergeCells count="26">
    <mergeCell ref="A43:A47"/>
    <mergeCell ref="B43:B46"/>
    <mergeCell ref="A49:L49"/>
    <mergeCell ref="A50:L50"/>
    <mergeCell ref="A16:A25"/>
    <mergeCell ref="B16:B20"/>
    <mergeCell ref="B21:B22"/>
    <mergeCell ref="B23:B24"/>
    <mergeCell ref="A26:A27"/>
    <mergeCell ref="A28:A42"/>
    <mergeCell ref="B28:B31"/>
    <mergeCell ref="B32:B33"/>
    <mergeCell ref="B34:B39"/>
    <mergeCell ref="B40:B41"/>
    <mergeCell ref="J2:K2"/>
    <mergeCell ref="L2:M2"/>
    <mergeCell ref="A4:A15"/>
    <mergeCell ref="B4:B7"/>
    <mergeCell ref="B8:B9"/>
    <mergeCell ref="B10:B14"/>
    <mergeCell ref="A2:A3"/>
    <mergeCell ref="B2:B3"/>
    <mergeCell ref="C2:C3"/>
    <mergeCell ref="D2:E2"/>
    <mergeCell ref="F2:G2"/>
    <mergeCell ref="H2:I2"/>
  </mergeCells>
  <printOptions horizontalCentered="1"/>
  <pageMargins left="0.45" right="0.45" top="0.75" bottom="0.75" header="0.3" footer="0.3"/>
  <pageSetup paperSize="9" scale="71" fitToHeight="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J28" sqref="J28"/>
    </sheetView>
  </sheetViews>
  <sheetFormatPr defaultRowHeight="15"/>
  <cols>
    <col min="1" max="1" width="53" style="712" customWidth="1"/>
    <col min="2" max="2" width="11.140625" style="712" customWidth="1"/>
    <col min="3" max="5" width="10.28515625" style="712" bestFit="1" customWidth="1"/>
    <col min="6" max="6" width="13.42578125" style="712" bestFit="1" customWidth="1"/>
    <col min="7" max="8" width="9.140625" style="694"/>
    <col min="9" max="9" width="10.7109375" style="694" bestFit="1" customWidth="1"/>
    <col min="10" max="16384" width="9.140625" style="694"/>
  </cols>
  <sheetData>
    <row r="1" spans="1:6" ht="15.75">
      <c r="A1" s="690" t="s">
        <v>848</v>
      </c>
      <c r="B1" s="691"/>
      <c r="C1" s="691"/>
      <c r="D1" s="692"/>
      <c r="E1" s="692"/>
      <c r="F1" s="693"/>
    </row>
    <row r="2" spans="1:6">
      <c r="A2" s="183" t="s">
        <v>849</v>
      </c>
      <c r="B2" s="184"/>
      <c r="C2" s="184"/>
      <c r="D2" s="695"/>
      <c r="E2" s="695"/>
      <c r="F2" s="696">
        <v>19745670</v>
      </c>
    </row>
    <row r="3" spans="1:6" ht="30">
      <c r="A3" s="183" t="s">
        <v>850</v>
      </c>
      <c r="B3" s="184"/>
      <c r="C3" s="184"/>
      <c r="D3" s="695"/>
      <c r="E3" s="695"/>
      <c r="F3" s="697">
        <v>30.9</v>
      </c>
    </row>
    <row r="4" spans="1:6" ht="30">
      <c r="A4" s="183" t="s">
        <v>851</v>
      </c>
      <c r="B4" s="184"/>
      <c r="C4" s="184"/>
      <c r="D4" s="695"/>
      <c r="E4" s="695"/>
      <c r="F4" s="697">
        <v>31.2</v>
      </c>
    </row>
    <row r="5" spans="1:6" ht="15.75">
      <c r="A5" s="698" t="s">
        <v>852</v>
      </c>
      <c r="B5" s="186">
        <v>44378</v>
      </c>
      <c r="C5" s="185">
        <v>44409</v>
      </c>
      <c r="D5" s="185">
        <v>44440</v>
      </c>
      <c r="E5" s="185">
        <v>44470</v>
      </c>
      <c r="F5" s="185">
        <v>44501</v>
      </c>
    </row>
    <row r="6" spans="1:6" ht="15.75">
      <c r="A6" s="187" t="s">
        <v>853</v>
      </c>
      <c r="B6" s="699">
        <v>4</v>
      </c>
      <c r="C6" s="700">
        <v>4</v>
      </c>
      <c r="D6" s="700">
        <v>4</v>
      </c>
      <c r="E6" s="700">
        <v>4</v>
      </c>
      <c r="F6" s="700">
        <v>4</v>
      </c>
    </row>
    <row r="7" spans="1:6" ht="15.75">
      <c r="A7" s="188" t="s">
        <v>854</v>
      </c>
      <c r="B7" s="701">
        <v>4</v>
      </c>
      <c r="C7" s="702">
        <v>4</v>
      </c>
      <c r="D7" s="702">
        <v>4</v>
      </c>
      <c r="E7" s="702">
        <v>4</v>
      </c>
      <c r="F7" s="702">
        <v>4</v>
      </c>
    </row>
    <row r="8" spans="1:6" ht="15.75">
      <c r="A8" s="189" t="s">
        <v>855</v>
      </c>
      <c r="B8" s="703">
        <v>193720</v>
      </c>
      <c r="C8" s="704">
        <v>193285</v>
      </c>
      <c r="D8" s="704">
        <v>193921</v>
      </c>
      <c r="E8" s="704">
        <v>195227</v>
      </c>
      <c r="F8" s="705">
        <v>19646589</v>
      </c>
    </row>
    <row r="9" spans="1:6" ht="15.75">
      <c r="A9" s="188" t="s">
        <v>856</v>
      </c>
      <c r="B9" s="703">
        <v>155490</v>
      </c>
      <c r="C9" s="704">
        <v>155170</v>
      </c>
      <c r="D9" s="704">
        <v>155950</v>
      </c>
      <c r="E9" s="704">
        <v>157124</v>
      </c>
      <c r="F9" s="705">
        <v>15779059</v>
      </c>
    </row>
    <row r="10" spans="1:6" ht="15.75">
      <c r="A10" s="188" t="s">
        <v>857</v>
      </c>
      <c r="B10" s="703">
        <v>109104</v>
      </c>
      <c r="C10" s="704">
        <v>108974</v>
      </c>
      <c r="D10" s="704">
        <v>109567</v>
      </c>
      <c r="E10" s="704">
        <v>110462</v>
      </c>
      <c r="F10" s="705">
        <v>11162247</v>
      </c>
    </row>
    <row r="11" spans="1:6" ht="15.75">
      <c r="A11" s="706" t="s">
        <v>858</v>
      </c>
      <c r="B11" s="707"/>
      <c r="C11" s="707"/>
      <c r="D11" s="707"/>
      <c r="E11" s="708"/>
      <c r="F11" s="709"/>
    </row>
    <row r="12" spans="1:6" ht="15.75">
      <c r="A12" s="191" t="s">
        <v>859</v>
      </c>
      <c r="B12" s="710">
        <v>3.19</v>
      </c>
      <c r="C12" s="711">
        <v>3.19</v>
      </c>
      <c r="D12" s="711">
        <v>3.25</v>
      </c>
      <c r="E12" s="711">
        <v>3.28</v>
      </c>
      <c r="F12" s="750">
        <v>3.35</v>
      </c>
    </row>
    <row r="13" spans="1:6" ht="15.75">
      <c r="A13" s="191" t="s">
        <v>860</v>
      </c>
      <c r="B13" s="713">
        <v>3.38</v>
      </c>
      <c r="C13" s="714">
        <v>3.3</v>
      </c>
      <c r="D13" s="714">
        <v>3.45</v>
      </c>
      <c r="E13" s="714">
        <v>3.56</v>
      </c>
      <c r="F13" s="751">
        <v>3.53</v>
      </c>
    </row>
    <row r="14" spans="1:6" ht="15.75">
      <c r="A14" s="715" t="s">
        <v>861</v>
      </c>
      <c r="B14" s="716" t="s">
        <v>862</v>
      </c>
      <c r="C14" s="717" t="s">
        <v>862</v>
      </c>
      <c r="D14" s="717" t="s">
        <v>918</v>
      </c>
      <c r="E14" s="717" t="s">
        <v>918</v>
      </c>
      <c r="F14" s="717" t="s">
        <v>918</v>
      </c>
    </row>
    <row r="15" spans="1:6" ht="15.75">
      <c r="A15" s="191" t="s">
        <v>955</v>
      </c>
      <c r="B15" s="718" t="s">
        <v>863</v>
      </c>
      <c r="C15" s="719" t="s">
        <v>863</v>
      </c>
      <c r="D15" s="719" t="s">
        <v>863</v>
      </c>
      <c r="E15" s="719" t="s">
        <v>863</v>
      </c>
      <c r="F15" s="719" t="s">
        <v>863</v>
      </c>
    </row>
    <row r="16" spans="1:6" ht="12.75">
      <c r="A16" s="1148" t="s">
        <v>864</v>
      </c>
      <c r="B16" s="1150"/>
      <c r="C16" s="1150"/>
      <c r="D16" s="1150"/>
      <c r="E16" s="1150"/>
      <c r="F16" s="1151"/>
    </row>
    <row r="17" spans="1:10" ht="15.75">
      <c r="A17" s="191" t="s">
        <v>865</v>
      </c>
      <c r="B17" s="720">
        <v>1431750.75</v>
      </c>
      <c r="C17" s="721">
        <v>1430572.12</v>
      </c>
      <c r="D17" s="720">
        <v>1567995</v>
      </c>
      <c r="E17" s="722">
        <v>1760945.3900000001</v>
      </c>
      <c r="F17" s="752">
        <f>'16'!D3+'16'!D4+'16'!D5</f>
        <v>1436698.18</v>
      </c>
      <c r="H17" s="316"/>
    </row>
    <row r="18" spans="1:10" ht="15.75">
      <c r="A18" s="191" t="s">
        <v>866</v>
      </c>
      <c r="B18" s="724">
        <v>23549748.899999999</v>
      </c>
      <c r="C18" s="705">
        <v>25002084.010000002</v>
      </c>
      <c r="D18" s="724">
        <v>25986746.629999999</v>
      </c>
      <c r="E18" s="705">
        <v>25920458.07</v>
      </c>
      <c r="F18" s="705">
        <v>25717228.449999999</v>
      </c>
      <c r="H18" s="316"/>
    </row>
    <row r="19" spans="1:10" ht="15.75">
      <c r="A19" s="191" t="s">
        <v>867</v>
      </c>
      <c r="B19" s="724">
        <v>23355719</v>
      </c>
      <c r="C19" s="705">
        <v>24828177.979476798</v>
      </c>
      <c r="D19" s="724">
        <v>25806564.7541232</v>
      </c>
      <c r="E19" s="705">
        <v>25737782.529004</v>
      </c>
      <c r="F19" s="705">
        <v>25537037.971554302</v>
      </c>
    </row>
    <row r="20" spans="1:10" ht="15.75">
      <c r="A20" s="192" t="s">
        <v>868</v>
      </c>
      <c r="B20" s="725">
        <v>-11308</v>
      </c>
      <c r="C20" s="726">
        <v>2083</v>
      </c>
      <c r="D20" s="725">
        <v>13154</v>
      </c>
      <c r="E20" s="726">
        <v>-13550</v>
      </c>
      <c r="F20" s="726">
        <v>-5945</v>
      </c>
    </row>
    <row r="21" spans="1:10" ht="12.75">
      <c r="A21" s="1148" t="s">
        <v>869</v>
      </c>
      <c r="B21" s="1150"/>
      <c r="C21" s="1150"/>
      <c r="D21" s="1150"/>
      <c r="E21" s="1150"/>
      <c r="F21" s="1151"/>
    </row>
    <row r="22" spans="1:10" ht="15.75">
      <c r="A22" s="190" t="s">
        <v>870</v>
      </c>
      <c r="B22" s="727">
        <v>620576</v>
      </c>
      <c r="C22" s="728">
        <v>633558</v>
      </c>
      <c r="D22" s="727">
        <v>637477</v>
      </c>
      <c r="E22" s="728">
        <v>642019</v>
      </c>
      <c r="F22" s="728">
        <v>635905</v>
      </c>
    </row>
    <row r="23" spans="1:10" ht="15.75">
      <c r="A23" s="191" t="s">
        <v>871</v>
      </c>
      <c r="B23" s="729">
        <v>74.39</v>
      </c>
      <c r="C23" s="730">
        <v>74.13</v>
      </c>
      <c r="D23" s="730">
        <v>74.260000000000005</v>
      </c>
      <c r="E23" s="729">
        <v>74.790000000000006</v>
      </c>
      <c r="F23" s="730">
        <v>74.709999999999994</v>
      </c>
    </row>
    <row r="24" spans="1:10" ht="15.75">
      <c r="A24" s="191" t="s">
        <v>872</v>
      </c>
      <c r="B24" s="729">
        <v>88.39</v>
      </c>
      <c r="C24" s="730">
        <v>87.2</v>
      </c>
      <c r="D24" s="730">
        <v>85.99</v>
      </c>
      <c r="E24" s="729">
        <v>87.26</v>
      </c>
      <c r="F24" s="730">
        <v>83.85</v>
      </c>
    </row>
    <row r="25" spans="1:10" ht="15.75">
      <c r="A25" s="191" t="s">
        <v>873</v>
      </c>
      <c r="B25" s="729">
        <v>4.01</v>
      </c>
      <c r="C25" s="730">
        <v>3.76</v>
      </c>
      <c r="D25" s="730">
        <v>4.08</v>
      </c>
      <c r="E25" s="729">
        <v>4.75</v>
      </c>
      <c r="F25" s="730">
        <v>4.71</v>
      </c>
    </row>
    <row r="26" spans="1:10" ht="17.25" customHeight="1">
      <c r="A26" s="1148" t="s">
        <v>874</v>
      </c>
      <c r="B26" s="1150"/>
      <c r="C26" s="1150"/>
      <c r="D26" s="1150"/>
      <c r="E26" s="1150"/>
      <c r="F26" s="1151"/>
    </row>
    <row r="27" spans="1:10" ht="16.5" customHeight="1">
      <c r="A27" s="191" t="s">
        <v>875</v>
      </c>
      <c r="B27" s="731" t="s">
        <v>876</v>
      </c>
      <c r="C27" s="732" t="s">
        <v>877</v>
      </c>
      <c r="D27" s="731">
        <v>7023</v>
      </c>
      <c r="E27" s="733">
        <v>7983</v>
      </c>
      <c r="F27" s="734">
        <v>8934</v>
      </c>
      <c r="G27" s="735"/>
      <c r="H27" s="735"/>
      <c r="I27" s="735"/>
      <c r="J27" s="735"/>
    </row>
    <row r="28" spans="1:10" ht="31.5">
      <c r="A28" s="191" t="s">
        <v>878</v>
      </c>
      <c r="B28" s="729">
        <v>11.57</v>
      </c>
      <c r="C28" s="730">
        <v>11.39</v>
      </c>
      <c r="D28" s="730">
        <v>11.8</v>
      </c>
      <c r="E28" s="729">
        <v>12.54</v>
      </c>
      <c r="F28" s="730">
        <v>14.23</v>
      </c>
      <c r="G28" s="735"/>
      <c r="H28" s="735"/>
      <c r="I28" s="735"/>
      <c r="J28" s="735"/>
    </row>
    <row r="29" spans="1:10" ht="15.75">
      <c r="A29" s="192" t="s">
        <v>879</v>
      </c>
      <c r="B29" s="753">
        <v>5.6</v>
      </c>
      <c r="C29" s="736">
        <v>5.3</v>
      </c>
      <c r="D29" s="736">
        <v>4.3499999999999996</v>
      </c>
      <c r="E29" s="753">
        <v>4.4800000000000004</v>
      </c>
      <c r="F29" s="736">
        <v>4.91</v>
      </c>
    </row>
    <row r="30" spans="1:10" ht="15.75">
      <c r="A30" s="1145" t="s">
        <v>880</v>
      </c>
      <c r="B30" s="1146"/>
      <c r="C30" s="1146"/>
      <c r="D30" s="1146"/>
      <c r="E30" s="1146"/>
      <c r="F30" s="1147"/>
    </row>
    <row r="31" spans="1:10" ht="15.75">
      <c r="A31" s="191" t="s">
        <v>881</v>
      </c>
      <c r="B31" s="700">
        <v>131.4</v>
      </c>
      <c r="C31" s="700">
        <v>131.30000000000001</v>
      </c>
      <c r="D31" s="737">
        <v>128.19999999999999</v>
      </c>
      <c r="E31" s="699">
        <v>133.69999999999999</v>
      </c>
      <c r="F31" s="838" t="s">
        <v>882</v>
      </c>
    </row>
    <row r="32" spans="1:10" ht="15.75">
      <c r="A32" s="191" t="s">
        <v>883</v>
      </c>
      <c r="B32" s="702">
        <v>104.6</v>
      </c>
      <c r="C32" s="702">
        <v>103.8</v>
      </c>
      <c r="D32" s="737">
        <v>95.1</v>
      </c>
      <c r="E32" s="701">
        <v>109.7</v>
      </c>
      <c r="F32" s="839" t="s">
        <v>882</v>
      </c>
    </row>
    <row r="33" spans="1:6" ht="15.75">
      <c r="A33" s="191" t="s">
        <v>884</v>
      </c>
      <c r="B33" s="702">
        <v>130.9</v>
      </c>
      <c r="C33" s="702">
        <v>130.5</v>
      </c>
      <c r="D33" s="737">
        <v>130.30000000000001</v>
      </c>
      <c r="E33" s="701">
        <v>134.69999999999999</v>
      </c>
      <c r="F33" s="839" t="s">
        <v>882</v>
      </c>
    </row>
    <row r="34" spans="1:6" ht="15.75">
      <c r="A34" s="191" t="s">
        <v>885</v>
      </c>
      <c r="B34" s="738">
        <v>184.7</v>
      </c>
      <c r="C34" s="738">
        <v>188.7</v>
      </c>
      <c r="D34" s="737">
        <v>167.9</v>
      </c>
      <c r="E34" s="823">
        <v>167.3</v>
      </c>
      <c r="F34" s="840" t="s">
        <v>882</v>
      </c>
    </row>
    <row r="35" spans="1:6" ht="12.75">
      <c r="A35" s="1148" t="s">
        <v>886</v>
      </c>
      <c r="B35" s="1146"/>
      <c r="C35" s="1146"/>
      <c r="D35" s="1146"/>
      <c r="E35" s="1146"/>
      <c r="F35" s="1149"/>
    </row>
    <row r="36" spans="1:6" ht="15.75">
      <c r="A36" s="193" t="s">
        <v>887</v>
      </c>
      <c r="B36" s="836">
        <v>35501</v>
      </c>
      <c r="C36" s="837">
        <v>33390</v>
      </c>
      <c r="D36" s="837">
        <v>33795</v>
      </c>
      <c r="E36" s="834" t="s">
        <v>882</v>
      </c>
      <c r="F36" s="834" t="s">
        <v>882</v>
      </c>
    </row>
    <row r="37" spans="1:6" ht="15.75">
      <c r="A37" s="193" t="s">
        <v>888</v>
      </c>
      <c r="B37" s="739">
        <v>45999</v>
      </c>
      <c r="C37" s="740">
        <v>45044</v>
      </c>
      <c r="D37" s="740">
        <v>56388</v>
      </c>
      <c r="E37" s="833" t="s">
        <v>882</v>
      </c>
      <c r="F37" s="833" t="s">
        <v>882</v>
      </c>
    </row>
    <row r="38" spans="1:6" ht="15.75">
      <c r="A38" s="194" t="s">
        <v>889</v>
      </c>
      <c r="B38" s="741">
        <v>-10498</v>
      </c>
      <c r="C38" s="742">
        <v>-11654</v>
      </c>
      <c r="D38" s="742">
        <v>-22594</v>
      </c>
      <c r="E38" s="835" t="s">
        <v>882</v>
      </c>
      <c r="F38" s="835" t="s">
        <v>882</v>
      </c>
    </row>
    <row r="39" spans="1:6" ht="12.75">
      <c r="A39" s="743" t="s">
        <v>890</v>
      </c>
      <c r="B39" s="743"/>
      <c r="C39" s="743"/>
      <c r="D39" s="743"/>
      <c r="E39" s="744"/>
      <c r="F39" s="744"/>
    </row>
    <row r="40" spans="1:6" ht="12.75">
      <c r="A40" s="745" t="s">
        <v>891</v>
      </c>
      <c r="B40" s="746"/>
      <c r="C40" s="746"/>
      <c r="D40" s="746"/>
      <c r="E40" s="744"/>
      <c r="F40" s="744"/>
    </row>
    <row r="41" spans="1:6" ht="12.75">
      <c r="A41" s="745" t="s">
        <v>892</v>
      </c>
      <c r="B41" s="746"/>
      <c r="C41" s="746"/>
      <c r="D41" s="746"/>
      <c r="E41" s="744"/>
      <c r="F41" s="744"/>
    </row>
    <row r="42" spans="1:6" ht="12.75">
      <c r="A42" s="745" t="s">
        <v>893</v>
      </c>
      <c r="B42" s="746"/>
      <c r="C42" s="746"/>
      <c r="D42" s="746"/>
      <c r="E42" s="744"/>
      <c r="F42" s="744"/>
    </row>
    <row r="43" spans="1:6" ht="12.75" customHeight="1">
      <c r="A43" s="745" t="s">
        <v>894</v>
      </c>
      <c r="B43" s="746"/>
      <c r="C43" s="746"/>
      <c r="D43" s="746"/>
      <c r="E43" s="746"/>
      <c r="F43" s="746"/>
    </row>
    <row r="44" spans="1:6" ht="15.75">
      <c r="A44" s="747" t="s">
        <v>556</v>
      </c>
      <c r="B44" s="748"/>
      <c r="C44" s="748"/>
      <c r="D44" s="749"/>
      <c r="E44" s="749"/>
      <c r="F44" s="749"/>
    </row>
  </sheetData>
  <mergeCells count="5">
    <mergeCell ref="A30:F30"/>
    <mergeCell ref="A35:F35"/>
    <mergeCell ref="A21:F21"/>
    <mergeCell ref="A26:F26"/>
    <mergeCell ref="A16:F16"/>
  </mergeCells>
  <hyperlinks>
    <hyperlink ref="A13" location="_edn3" display="_edn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activeCell="A28" sqref="A28:G28"/>
    </sheetView>
  </sheetViews>
  <sheetFormatPr defaultRowHeight="12.75"/>
  <cols>
    <col min="1" max="1" width="27.85546875" bestFit="1" customWidth="1"/>
    <col min="2" max="2" width="11.7109375" customWidth="1"/>
    <col min="3" max="3" width="11.42578125" bestFit="1" customWidth="1"/>
    <col min="4" max="4" width="10" customWidth="1"/>
    <col min="5" max="5" width="11.42578125" bestFit="1" customWidth="1"/>
    <col min="6" max="6" width="9.140625" customWidth="1"/>
  </cols>
  <sheetData>
    <row r="1" spans="1:7" s="7" customFormat="1" ht="18.75" customHeight="1">
      <c r="A1" s="908" t="s">
        <v>565</v>
      </c>
      <c r="B1" s="908"/>
      <c r="C1" s="908"/>
      <c r="D1" s="908"/>
      <c r="E1" s="908"/>
      <c r="F1" s="908"/>
      <c r="G1" s="908"/>
    </row>
    <row r="2" spans="1:7" s="6" customFormat="1" ht="13.5" customHeight="1">
      <c r="A2" s="912" t="s">
        <v>114</v>
      </c>
      <c r="B2" s="912" t="s">
        <v>95</v>
      </c>
      <c r="C2" s="912"/>
      <c r="D2" s="912" t="s">
        <v>96</v>
      </c>
      <c r="E2" s="912"/>
      <c r="F2" s="909">
        <v>44528</v>
      </c>
      <c r="G2" s="909"/>
    </row>
    <row r="3" spans="1:7" s="6" customFormat="1" ht="45">
      <c r="A3" s="912"/>
      <c r="B3" s="8" t="s">
        <v>111</v>
      </c>
      <c r="C3" s="8" t="s">
        <v>561</v>
      </c>
      <c r="D3" s="8" t="s">
        <v>111</v>
      </c>
      <c r="E3" s="8" t="s">
        <v>561</v>
      </c>
      <c r="F3" s="8" t="s">
        <v>111</v>
      </c>
      <c r="G3" s="8" t="s">
        <v>561</v>
      </c>
    </row>
    <row r="4" spans="1:7" s="6" customFormat="1" ht="15">
      <c r="A4" s="9" t="s">
        <v>566</v>
      </c>
      <c r="B4" s="10">
        <v>0</v>
      </c>
      <c r="C4" s="11">
        <v>0</v>
      </c>
      <c r="D4" s="10">
        <v>0</v>
      </c>
      <c r="E4" s="11">
        <v>0</v>
      </c>
      <c r="F4" s="10">
        <v>0</v>
      </c>
      <c r="G4" s="11">
        <v>0</v>
      </c>
    </row>
    <row r="5" spans="1:7" s="6" customFormat="1" ht="15">
      <c r="A5" s="9" t="s">
        <v>567</v>
      </c>
      <c r="B5" s="10">
        <v>1</v>
      </c>
      <c r="C5" s="11">
        <v>29.7</v>
      </c>
      <c r="D5" s="10">
        <v>2</v>
      </c>
      <c r="E5" s="11">
        <v>6281</v>
      </c>
      <c r="F5" s="10"/>
      <c r="G5" s="11"/>
    </row>
    <row r="6" spans="1:7" s="6" customFormat="1" ht="15">
      <c r="A6" s="9" t="s">
        <v>568</v>
      </c>
      <c r="B6" s="10">
        <v>2</v>
      </c>
      <c r="C6" s="11">
        <v>15119.9</v>
      </c>
      <c r="D6" s="10">
        <v>1</v>
      </c>
      <c r="E6" s="11">
        <v>1200.29</v>
      </c>
      <c r="F6" s="10">
        <v>1</v>
      </c>
      <c r="G6" s="11">
        <v>1200.29</v>
      </c>
    </row>
    <row r="7" spans="1:7" s="6" customFormat="1" ht="15">
      <c r="A7" s="9" t="s">
        <v>569</v>
      </c>
      <c r="B7" s="10">
        <v>3</v>
      </c>
      <c r="C7" s="11">
        <v>22.42</v>
      </c>
      <c r="D7" s="10">
        <v>9</v>
      </c>
      <c r="E7" s="11">
        <v>8024.1900000000005</v>
      </c>
      <c r="F7" s="10">
        <v>2</v>
      </c>
      <c r="G7" s="12">
        <v>72.179999999999993</v>
      </c>
    </row>
    <row r="8" spans="1:7" s="6" customFormat="1" ht="15">
      <c r="A8" s="9" t="s">
        <v>570</v>
      </c>
      <c r="B8" s="10">
        <v>5</v>
      </c>
      <c r="C8" s="11">
        <v>2353.1699979999999</v>
      </c>
      <c r="D8" s="10">
        <v>4</v>
      </c>
      <c r="E8" s="11">
        <v>6245.74</v>
      </c>
      <c r="F8" s="10">
        <v>0</v>
      </c>
      <c r="G8" s="11">
        <v>0</v>
      </c>
    </row>
    <row r="9" spans="1:7" s="6" customFormat="1" ht="15">
      <c r="A9" s="9" t="s">
        <v>571</v>
      </c>
      <c r="B9" s="10">
        <v>5</v>
      </c>
      <c r="C9" s="11">
        <v>786.22</v>
      </c>
      <c r="D9" s="10">
        <v>1</v>
      </c>
      <c r="E9" s="11">
        <v>1.1200000000000001</v>
      </c>
      <c r="F9" s="10">
        <v>0</v>
      </c>
      <c r="G9" s="11">
        <v>0</v>
      </c>
    </row>
    <row r="10" spans="1:7" s="6" customFormat="1" ht="30">
      <c r="A10" s="9" t="s">
        <v>572</v>
      </c>
      <c r="B10" s="10">
        <v>1</v>
      </c>
      <c r="C10" s="11">
        <v>6.89</v>
      </c>
      <c r="D10" s="10">
        <v>2</v>
      </c>
      <c r="E10" s="11">
        <v>23.01</v>
      </c>
      <c r="F10" s="10">
        <v>0</v>
      </c>
      <c r="G10" s="11">
        <v>0</v>
      </c>
    </row>
    <row r="11" spans="1:7" s="6" customFormat="1" ht="15">
      <c r="A11" s="9" t="s">
        <v>573</v>
      </c>
      <c r="B11" s="10">
        <v>7</v>
      </c>
      <c r="C11" s="11">
        <v>2026.8800815</v>
      </c>
      <c r="D11" s="10">
        <v>2</v>
      </c>
      <c r="E11" s="11">
        <v>27.68544</v>
      </c>
      <c r="F11" s="10">
        <v>0</v>
      </c>
      <c r="G11" s="11">
        <v>0</v>
      </c>
    </row>
    <row r="12" spans="1:7" s="6" customFormat="1" ht="15">
      <c r="A12" s="9" t="s">
        <v>574</v>
      </c>
      <c r="B12" s="10">
        <v>4</v>
      </c>
      <c r="C12" s="11">
        <v>888.8900000000001</v>
      </c>
      <c r="D12" s="10">
        <v>0</v>
      </c>
      <c r="E12" s="11">
        <v>0</v>
      </c>
      <c r="F12" s="10">
        <v>0</v>
      </c>
      <c r="G12" s="11">
        <v>0</v>
      </c>
    </row>
    <row r="13" spans="1:7" s="6" customFormat="1" ht="15">
      <c r="A13" s="9" t="s">
        <v>575</v>
      </c>
      <c r="B13" s="10">
        <v>9</v>
      </c>
      <c r="C13" s="11">
        <v>14924.643042</v>
      </c>
      <c r="D13" s="10">
        <v>2</v>
      </c>
      <c r="E13" s="11">
        <v>2773.38</v>
      </c>
      <c r="F13" s="10">
        <v>0</v>
      </c>
      <c r="G13" s="11">
        <v>0</v>
      </c>
    </row>
    <row r="14" spans="1:7" s="6" customFormat="1" ht="15">
      <c r="A14" s="9" t="s">
        <v>576</v>
      </c>
      <c r="B14" s="10">
        <v>2</v>
      </c>
      <c r="C14" s="11">
        <v>1350.54</v>
      </c>
      <c r="D14" s="10">
        <v>5</v>
      </c>
      <c r="E14" s="11">
        <v>2614.16</v>
      </c>
      <c r="F14" s="11">
        <v>1</v>
      </c>
      <c r="G14" s="11">
        <v>2073.25</v>
      </c>
    </row>
    <row r="15" spans="1:7" s="6" customFormat="1" ht="15">
      <c r="A15" s="9" t="s">
        <v>577</v>
      </c>
      <c r="B15" s="10">
        <v>2</v>
      </c>
      <c r="C15" s="11">
        <v>6579.55</v>
      </c>
      <c r="D15" s="10">
        <v>13</v>
      </c>
      <c r="E15" s="11">
        <v>10110.779999999999</v>
      </c>
      <c r="F15" s="10">
        <v>3</v>
      </c>
      <c r="G15" s="11">
        <v>2327.75</v>
      </c>
    </row>
    <row r="16" spans="1:7" s="6" customFormat="1" ht="15">
      <c r="A16" s="9" t="s">
        <v>578</v>
      </c>
      <c r="B16" s="10">
        <v>1</v>
      </c>
      <c r="C16" s="11">
        <v>349.66</v>
      </c>
      <c r="D16" s="10">
        <v>3</v>
      </c>
      <c r="E16" s="11">
        <v>2315.77</v>
      </c>
      <c r="F16" s="10">
        <v>1</v>
      </c>
      <c r="G16" s="11">
        <v>24.9</v>
      </c>
    </row>
    <row r="17" spans="1:8" s="6" customFormat="1" ht="15">
      <c r="A17" s="9" t="s">
        <v>579</v>
      </c>
      <c r="B17" s="10">
        <v>8</v>
      </c>
      <c r="C17" s="11">
        <v>1340.26</v>
      </c>
      <c r="D17" s="10">
        <v>7</v>
      </c>
      <c r="E17" s="11">
        <v>687.46</v>
      </c>
      <c r="F17" s="10">
        <v>1</v>
      </c>
      <c r="G17" s="11">
        <v>600</v>
      </c>
    </row>
    <row r="18" spans="1:8" s="6" customFormat="1" ht="15">
      <c r="A18" s="9" t="s">
        <v>580</v>
      </c>
      <c r="B18" s="10">
        <v>17</v>
      </c>
      <c r="C18" s="11">
        <v>9281.7900000000009</v>
      </c>
      <c r="D18" s="10">
        <v>33</v>
      </c>
      <c r="E18" s="11">
        <v>49373.047200000001</v>
      </c>
      <c r="F18" s="10">
        <v>5</v>
      </c>
      <c r="G18" s="12">
        <v>30170.690000000002</v>
      </c>
    </row>
    <row r="19" spans="1:8" s="6" customFormat="1" ht="15">
      <c r="A19" s="9" t="s">
        <v>581</v>
      </c>
      <c r="B19" s="10">
        <v>1</v>
      </c>
      <c r="C19" s="11">
        <v>9.5</v>
      </c>
      <c r="D19" s="10">
        <v>1</v>
      </c>
      <c r="E19" s="11">
        <v>962.33</v>
      </c>
      <c r="F19" s="10"/>
      <c r="G19" s="11"/>
    </row>
    <row r="20" spans="1:8" s="6" customFormat="1" ht="15">
      <c r="A20" s="9" t="s">
        <v>582</v>
      </c>
      <c r="B20" s="10">
        <v>1</v>
      </c>
      <c r="C20" s="11">
        <v>819.24</v>
      </c>
      <c r="D20" s="10">
        <v>1</v>
      </c>
      <c r="E20" s="11">
        <v>20987.389917</v>
      </c>
      <c r="F20" s="10">
        <v>1</v>
      </c>
      <c r="G20" s="11">
        <v>20987.389917</v>
      </c>
    </row>
    <row r="21" spans="1:8" s="6" customFormat="1" ht="15">
      <c r="A21" s="9" t="s">
        <v>583</v>
      </c>
      <c r="B21" s="10">
        <v>3</v>
      </c>
      <c r="C21" s="11">
        <v>1041.8500000000001</v>
      </c>
      <c r="D21" s="10">
        <v>4</v>
      </c>
      <c r="E21" s="11">
        <v>1188.71</v>
      </c>
      <c r="F21" s="11">
        <v>1</v>
      </c>
      <c r="G21" s="11">
        <v>1013.6</v>
      </c>
    </row>
    <row r="22" spans="1:8" s="6" customFormat="1" ht="15">
      <c r="A22" s="9" t="s">
        <v>584</v>
      </c>
      <c r="B22" s="10">
        <v>2</v>
      </c>
      <c r="C22" s="11">
        <v>10.55</v>
      </c>
      <c r="D22" s="10">
        <v>2</v>
      </c>
      <c r="E22" s="11">
        <v>16.510000000000002</v>
      </c>
      <c r="F22" s="10">
        <v>0</v>
      </c>
      <c r="G22" s="11">
        <v>0</v>
      </c>
    </row>
    <row r="23" spans="1:8" s="6" customFormat="1" ht="15">
      <c r="A23" s="9" t="s">
        <v>585</v>
      </c>
      <c r="B23" s="10">
        <v>1</v>
      </c>
      <c r="C23" s="11">
        <v>25</v>
      </c>
      <c r="D23" s="10">
        <v>0</v>
      </c>
      <c r="E23" s="11">
        <v>0</v>
      </c>
      <c r="F23" s="10">
        <v>0</v>
      </c>
      <c r="G23" s="11">
        <v>0</v>
      </c>
    </row>
    <row r="24" spans="1:8" s="6" customFormat="1" ht="15">
      <c r="A24" s="9" t="s">
        <v>586</v>
      </c>
      <c r="B24" s="10">
        <v>1</v>
      </c>
      <c r="C24" s="11">
        <v>2.4</v>
      </c>
      <c r="D24" s="10">
        <v>0</v>
      </c>
      <c r="E24" s="11">
        <v>0</v>
      </c>
      <c r="F24" s="10">
        <v>0</v>
      </c>
      <c r="G24" s="11">
        <v>0</v>
      </c>
    </row>
    <row r="25" spans="1:8" s="6" customFormat="1" ht="15">
      <c r="A25" s="9" t="s">
        <v>587</v>
      </c>
      <c r="B25" s="10">
        <v>2</v>
      </c>
      <c r="C25" s="11">
        <v>53149.3</v>
      </c>
      <c r="D25" s="11">
        <v>1</v>
      </c>
      <c r="E25" s="10">
        <v>18.899999999999999</v>
      </c>
      <c r="F25" s="11">
        <v>1</v>
      </c>
      <c r="G25" s="10">
        <v>18.899999999999999</v>
      </c>
    </row>
    <row r="26" spans="1:8" s="6" customFormat="1" ht="15">
      <c r="A26" s="13" t="s">
        <v>588</v>
      </c>
      <c r="B26" s="10">
        <v>0</v>
      </c>
      <c r="C26" s="11">
        <v>0</v>
      </c>
      <c r="D26" s="10">
        <v>0</v>
      </c>
      <c r="E26" s="11">
        <v>0</v>
      </c>
      <c r="F26" s="10">
        <v>0</v>
      </c>
      <c r="G26" s="11">
        <v>0</v>
      </c>
    </row>
    <row r="27" spans="1:8" s="3" customFormat="1" ht="15">
      <c r="A27" s="14" t="s">
        <v>90</v>
      </c>
      <c r="B27" s="15">
        <f>SUM(B4:B26)</f>
        <v>78</v>
      </c>
      <c r="C27" s="15">
        <f>SUM(C4:C26)</f>
        <v>110118.35312150001</v>
      </c>
      <c r="D27" s="15">
        <v>93</v>
      </c>
      <c r="E27" s="15">
        <v>112851.472557</v>
      </c>
      <c r="F27" s="16">
        <v>17</v>
      </c>
      <c r="G27" s="16">
        <v>58488.949917000005</v>
      </c>
      <c r="H27" s="6"/>
    </row>
    <row r="28" spans="1:8" s="3" customFormat="1" ht="34.5" customHeight="1">
      <c r="A28" s="910" t="s">
        <v>589</v>
      </c>
      <c r="B28" s="910"/>
      <c r="C28" s="910"/>
      <c r="D28" s="910"/>
      <c r="E28" s="910"/>
      <c r="F28" s="910"/>
      <c r="G28" s="910"/>
    </row>
    <row r="29" spans="1:8" s="6" customFormat="1" ht="15">
      <c r="A29" s="17" t="s">
        <v>986</v>
      </c>
      <c r="B29" s="18"/>
      <c r="C29" s="18"/>
      <c r="D29" s="18"/>
      <c r="E29" s="18"/>
      <c r="F29" s="18"/>
      <c r="G29" s="18"/>
    </row>
    <row r="30" spans="1:8" s="6" customFormat="1" ht="15">
      <c r="A30" s="911" t="s">
        <v>78</v>
      </c>
      <c r="B30" s="911"/>
      <c r="C30" s="911"/>
      <c r="D30" s="911"/>
      <c r="E30" s="911"/>
      <c r="F30" s="911"/>
      <c r="G30" s="911"/>
    </row>
  </sheetData>
  <mergeCells count="7">
    <mergeCell ref="A1:G1"/>
    <mergeCell ref="F2:G2"/>
    <mergeCell ref="A28:G28"/>
    <mergeCell ref="A30:G30"/>
    <mergeCell ref="A2:A3"/>
    <mergeCell ref="B2:C2"/>
    <mergeCell ref="D2:E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zoomScaleNormal="100" workbookViewId="0">
      <selection activeCell="G20" sqref="G20"/>
    </sheetView>
  </sheetViews>
  <sheetFormatPr defaultRowHeight="15"/>
  <cols>
    <col min="1" max="11" width="14.7109375" style="25" bestFit="1" customWidth="1"/>
    <col min="12" max="12" width="14.42578125" style="25" bestFit="1" customWidth="1"/>
    <col min="13" max="13" width="15" style="25" bestFit="1" customWidth="1"/>
    <col min="14" max="19" width="14.7109375" style="25" bestFit="1" customWidth="1"/>
    <col min="20" max="20" width="4.7109375" style="25" bestFit="1" customWidth="1"/>
    <col min="21" max="16384" width="9.140625" style="25"/>
  </cols>
  <sheetData>
    <row r="1" spans="1:19" ht="16.5" customHeight="1">
      <c r="A1" s="856" t="s">
        <v>898</v>
      </c>
      <c r="B1" s="856"/>
      <c r="C1" s="856"/>
      <c r="D1" s="856"/>
      <c r="E1" s="856"/>
      <c r="F1" s="856"/>
      <c r="G1" s="856"/>
      <c r="H1" s="856"/>
      <c r="I1" s="856"/>
      <c r="J1" s="856"/>
      <c r="K1" s="856"/>
      <c r="L1" s="856"/>
    </row>
    <row r="2" spans="1:19" s="43" customFormat="1" ht="18" customHeight="1">
      <c r="A2" s="865" t="s">
        <v>87</v>
      </c>
      <c r="B2" s="915" t="s">
        <v>90</v>
      </c>
      <c r="C2" s="916"/>
      <c r="D2" s="913" t="s">
        <v>116</v>
      </c>
      <c r="E2" s="919"/>
      <c r="F2" s="919"/>
      <c r="G2" s="914"/>
      <c r="H2" s="913" t="s">
        <v>117</v>
      </c>
      <c r="I2" s="919"/>
      <c r="J2" s="919"/>
      <c r="K2" s="919"/>
      <c r="L2" s="919"/>
      <c r="M2" s="919"/>
      <c r="N2" s="919"/>
      <c r="O2" s="919"/>
      <c r="P2" s="919"/>
      <c r="Q2" s="919"/>
      <c r="R2" s="919"/>
      <c r="S2" s="914"/>
    </row>
    <row r="3" spans="1:19" s="43" customFormat="1" ht="18" customHeight="1">
      <c r="A3" s="866"/>
      <c r="B3" s="917"/>
      <c r="C3" s="918"/>
      <c r="D3" s="913" t="s">
        <v>118</v>
      </c>
      <c r="E3" s="914"/>
      <c r="F3" s="913" t="s">
        <v>103</v>
      </c>
      <c r="G3" s="914"/>
      <c r="H3" s="913" t="s">
        <v>119</v>
      </c>
      <c r="I3" s="914"/>
      <c r="J3" s="913" t="s">
        <v>120</v>
      </c>
      <c r="K3" s="914"/>
      <c r="L3" s="913" t="s">
        <v>121</v>
      </c>
      <c r="M3" s="914"/>
      <c r="N3" s="913" t="s">
        <v>122</v>
      </c>
      <c r="O3" s="914"/>
      <c r="P3" s="913" t="s">
        <v>123</v>
      </c>
      <c r="Q3" s="914"/>
      <c r="R3" s="913" t="s">
        <v>124</v>
      </c>
      <c r="S3" s="914"/>
    </row>
    <row r="4" spans="1:19" s="43" customFormat="1" ht="33.75" customHeight="1">
      <c r="A4" s="866"/>
      <c r="B4" s="225" t="s">
        <v>111</v>
      </c>
      <c r="C4" s="225" t="s">
        <v>561</v>
      </c>
      <c r="D4" s="225" t="s">
        <v>111</v>
      </c>
      <c r="E4" s="225" t="s">
        <v>561</v>
      </c>
      <c r="F4" s="225" t="s">
        <v>111</v>
      </c>
      <c r="G4" s="225" t="s">
        <v>561</v>
      </c>
      <c r="H4" s="225" t="s">
        <v>111</v>
      </c>
      <c r="I4" s="225" t="s">
        <v>561</v>
      </c>
      <c r="J4" s="225" t="s">
        <v>111</v>
      </c>
      <c r="K4" s="225" t="s">
        <v>561</v>
      </c>
      <c r="L4" s="225" t="s">
        <v>111</v>
      </c>
      <c r="M4" s="225" t="s">
        <v>561</v>
      </c>
      <c r="N4" s="225" t="s">
        <v>111</v>
      </c>
      <c r="O4" s="225" t="s">
        <v>561</v>
      </c>
      <c r="P4" s="225" t="s">
        <v>111</v>
      </c>
      <c r="Q4" s="225" t="s">
        <v>561</v>
      </c>
      <c r="R4" s="225" t="s">
        <v>111</v>
      </c>
      <c r="S4" s="225" t="s">
        <v>561</v>
      </c>
    </row>
    <row r="5" spans="1:19" s="43" customFormat="1" ht="18" customHeight="1">
      <c r="A5" s="226" t="s">
        <v>95</v>
      </c>
      <c r="B5" s="227">
        <v>78</v>
      </c>
      <c r="C5" s="228">
        <v>110118.34</v>
      </c>
      <c r="D5" s="227">
        <v>75</v>
      </c>
      <c r="E5" s="228">
        <v>104222.03</v>
      </c>
      <c r="F5" s="227">
        <v>3</v>
      </c>
      <c r="G5" s="228">
        <v>5896.3099999999995</v>
      </c>
      <c r="H5" s="227">
        <v>12</v>
      </c>
      <c r="I5" s="228">
        <v>6731.38</v>
      </c>
      <c r="J5" s="227">
        <v>3</v>
      </c>
      <c r="K5" s="228">
        <v>474.33</v>
      </c>
      <c r="L5" s="227">
        <v>48</v>
      </c>
      <c r="M5" s="228">
        <v>87719.56</v>
      </c>
      <c r="N5" s="227">
        <v>13</v>
      </c>
      <c r="O5" s="228">
        <v>14679.83</v>
      </c>
      <c r="P5" s="229">
        <v>2</v>
      </c>
      <c r="Q5" s="228">
        <v>513.24</v>
      </c>
      <c r="R5" s="124">
        <v>0</v>
      </c>
      <c r="S5" s="124">
        <v>0</v>
      </c>
    </row>
    <row r="6" spans="1:19" s="43" customFormat="1" ht="19.5" customHeight="1">
      <c r="A6" s="230" t="s">
        <v>96</v>
      </c>
      <c r="B6" s="231">
        <f>SUM(B7:B14)</f>
        <v>93</v>
      </c>
      <c r="C6" s="231">
        <f>SUM(C7:C14)</f>
        <v>112851.49629509501</v>
      </c>
      <c r="D6" s="231">
        <v>93</v>
      </c>
      <c r="E6" s="231">
        <v>112851.49271612501</v>
      </c>
      <c r="F6" s="233">
        <v>0</v>
      </c>
      <c r="G6" s="233">
        <v>0</v>
      </c>
      <c r="H6" s="231">
        <v>19</v>
      </c>
      <c r="I6" s="231">
        <v>63158.019729724998</v>
      </c>
      <c r="J6" s="231">
        <v>5</v>
      </c>
      <c r="K6" s="231">
        <v>2361.5312000000004</v>
      </c>
      <c r="L6" s="231">
        <v>45</v>
      </c>
      <c r="M6" s="231">
        <v>30046.090796</v>
      </c>
      <c r="N6" s="231">
        <v>22</v>
      </c>
      <c r="O6" s="231">
        <v>17247.636990399998</v>
      </c>
      <c r="P6" s="231">
        <v>2</v>
      </c>
      <c r="Q6" s="231">
        <v>38.213999999999999</v>
      </c>
      <c r="R6" s="223">
        <v>0</v>
      </c>
      <c r="S6" s="223">
        <v>0</v>
      </c>
    </row>
    <row r="7" spans="1:19" s="43" customFormat="1" ht="18" customHeight="1">
      <c r="A7" s="232">
        <v>44287</v>
      </c>
      <c r="B7" s="233">
        <v>10</v>
      </c>
      <c r="C7" s="234">
        <v>3288.22</v>
      </c>
      <c r="D7" s="233">
        <v>10</v>
      </c>
      <c r="E7" s="234">
        <v>3288.22</v>
      </c>
      <c r="F7" s="233">
        <v>0</v>
      </c>
      <c r="G7" s="233">
        <v>0</v>
      </c>
      <c r="H7" s="233">
        <v>2</v>
      </c>
      <c r="I7" s="233">
        <v>28.1</v>
      </c>
      <c r="J7" s="233">
        <v>0</v>
      </c>
      <c r="K7" s="233">
        <v>0</v>
      </c>
      <c r="L7" s="233">
        <v>3</v>
      </c>
      <c r="M7" s="234">
        <v>2703.85</v>
      </c>
      <c r="N7" s="233">
        <v>4</v>
      </c>
      <c r="O7" s="234">
        <v>537.66999999999996</v>
      </c>
      <c r="P7" s="235">
        <v>1</v>
      </c>
      <c r="Q7" s="236">
        <v>18.600000000000001</v>
      </c>
      <c r="R7" s="223">
        <v>0</v>
      </c>
      <c r="S7" s="223">
        <v>0</v>
      </c>
    </row>
    <row r="8" spans="1:19" s="43" customFormat="1" ht="18.75" customHeight="1">
      <c r="A8" s="232">
        <v>44318</v>
      </c>
      <c r="B8" s="233">
        <v>2</v>
      </c>
      <c r="C8" s="234">
        <v>26.12</v>
      </c>
      <c r="D8" s="233">
        <v>2</v>
      </c>
      <c r="E8" s="234">
        <v>26.12</v>
      </c>
      <c r="F8" s="233">
        <v>0</v>
      </c>
      <c r="G8" s="233">
        <v>0</v>
      </c>
      <c r="H8" s="233">
        <v>1</v>
      </c>
      <c r="I8" s="234">
        <v>25</v>
      </c>
      <c r="J8" s="233">
        <v>0</v>
      </c>
      <c r="K8" s="233">
        <v>0</v>
      </c>
      <c r="L8" s="233">
        <v>0</v>
      </c>
      <c r="M8" s="233">
        <v>0</v>
      </c>
      <c r="N8" s="233">
        <v>1</v>
      </c>
      <c r="O8" s="234">
        <v>1.1200000000000001</v>
      </c>
      <c r="P8" s="235">
        <v>0</v>
      </c>
      <c r="Q8" s="236">
        <v>0</v>
      </c>
      <c r="R8" s="223">
        <v>0</v>
      </c>
      <c r="S8" s="223">
        <v>0</v>
      </c>
    </row>
    <row r="9" spans="1:19">
      <c r="A9" s="232">
        <v>44350</v>
      </c>
      <c r="B9" s="233">
        <f>D9</f>
        <v>10</v>
      </c>
      <c r="C9" s="234">
        <f>E9</f>
        <v>9549.92</v>
      </c>
      <c r="D9" s="233">
        <v>10</v>
      </c>
      <c r="E9" s="234">
        <v>9549.92</v>
      </c>
      <c r="F9" s="233">
        <v>0</v>
      </c>
      <c r="G9" s="233">
        <v>0</v>
      </c>
      <c r="H9" s="233">
        <v>2</v>
      </c>
      <c r="I9" s="234">
        <v>5599.0986666299996</v>
      </c>
      <c r="J9" s="233">
        <v>1</v>
      </c>
      <c r="K9" s="233">
        <v>908.55</v>
      </c>
      <c r="L9" s="233">
        <v>3</v>
      </c>
      <c r="M9" s="234">
        <v>19.3</v>
      </c>
      <c r="N9" s="233">
        <v>4</v>
      </c>
      <c r="O9" s="234">
        <v>3022.97</v>
      </c>
      <c r="P9" s="235">
        <v>0</v>
      </c>
      <c r="Q9" s="236">
        <v>0</v>
      </c>
      <c r="R9" s="224">
        <v>0</v>
      </c>
      <c r="S9" s="224">
        <v>0</v>
      </c>
    </row>
    <row r="10" spans="1:19">
      <c r="A10" s="232">
        <v>44381</v>
      </c>
      <c r="B10" s="233">
        <f>D10</f>
        <v>10</v>
      </c>
      <c r="C10" s="234">
        <f>E10</f>
        <v>13252.373738094999</v>
      </c>
      <c r="D10" s="233">
        <v>10</v>
      </c>
      <c r="E10" s="234">
        <v>13252.373738094999</v>
      </c>
      <c r="F10" s="233">
        <v>0</v>
      </c>
      <c r="G10" s="233">
        <v>0</v>
      </c>
      <c r="H10" s="233">
        <v>3</v>
      </c>
      <c r="I10" s="234">
        <v>10224.122358094999</v>
      </c>
      <c r="J10" s="233">
        <v>0</v>
      </c>
      <c r="K10" s="233">
        <v>0</v>
      </c>
      <c r="L10" s="233">
        <v>7</v>
      </c>
      <c r="M10" s="234">
        <v>3028.2513799999997</v>
      </c>
      <c r="N10" s="233">
        <v>0</v>
      </c>
      <c r="O10" s="234">
        <v>0</v>
      </c>
      <c r="P10" s="235">
        <v>0</v>
      </c>
      <c r="Q10" s="236">
        <v>0</v>
      </c>
      <c r="R10" s="224">
        <v>0</v>
      </c>
      <c r="S10" s="224">
        <v>0</v>
      </c>
    </row>
    <row r="11" spans="1:19">
      <c r="A11" s="232">
        <v>44410</v>
      </c>
      <c r="B11" s="233">
        <v>15</v>
      </c>
      <c r="C11" s="234">
        <v>20546.150000000001</v>
      </c>
      <c r="D11" s="233">
        <v>15</v>
      </c>
      <c r="E11" s="234">
        <v>20546.150000000001</v>
      </c>
      <c r="F11" s="233">
        <v>0</v>
      </c>
      <c r="G11" s="233">
        <v>0</v>
      </c>
      <c r="H11" s="233">
        <v>3</v>
      </c>
      <c r="I11" s="234">
        <v>2244.0300000000002</v>
      </c>
      <c r="J11" s="233">
        <v>0</v>
      </c>
      <c r="K11" s="233">
        <v>0</v>
      </c>
      <c r="L11" s="234">
        <v>9</v>
      </c>
      <c r="M11" s="234">
        <v>11642.57</v>
      </c>
      <c r="N11" s="234">
        <v>3</v>
      </c>
      <c r="O11" s="234">
        <v>6659.55</v>
      </c>
      <c r="P11" s="235">
        <v>0</v>
      </c>
      <c r="Q11" s="236">
        <v>0</v>
      </c>
      <c r="R11" s="224">
        <v>0</v>
      </c>
      <c r="S11" s="224">
        <v>0</v>
      </c>
    </row>
    <row r="12" spans="1:19">
      <c r="A12" s="232">
        <v>44442</v>
      </c>
      <c r="B12" s="233">
        <v>11</v>
      </c>
      <c r="C12" s="234">
        <v>3866.2799999999997</v>
      </c>
      <c r="D12" s="233">
        <v>11</v>
      </c>
      <c r="E12" s="234">
        <v>3866.28</v>
      </c>
      <c r="F12" s="233">
        <v>0</v>
      </c>
      <c r="G12" s="233">
        <v>0</v>
      </c>
      <c r="H12" s="233">
        <v>2</v>
      </c>
      <c r="I12" s="234">
        <v>28.98</v>
      </c>
      <c r="J12" s="233">
        <v>0</v>
      </c>
      <c r="K12" s="233">
        <v>0</v>
      </c>
      <c r="L12" s="234">
        <v>6</v>
      </c>
      <c r="M12" s="234">
        <v>646.43000000000006</v>
      </c>
      <c r="N12" s="234">
        <v>3</v>
      </c>
      <c r="O12" s="234">
        <v>3190.87</v>
      </c>
      <c r="P12" s="235">
        <v>0</v>
      </c>
      <c r="Q12" s="236">
        <v>0</v>
      </c>
      <c r="R12" s="224">
        <v>0</v>
      </c>
      <c r="S12" s="224">
        <v>0</v>
      </c>
    </row>
    <row r="13" spans="1:19">
      <c r="A13" s="232">
        <v>44473</v>
      </c>
      <c r="B13" s="233">
        <v>18</v>
      </c>
      <c r="C13" s="234">
        <v>3833.4826400000002</v>
      </c>
      <c r="D13" s="233">
        <v>18</v>
      </c>
      <c r="E13" s="234">
        <v>3833.4826400000002</v>
      </c>
      <c r="F13" s="233">
        <v>0</v>
      </c>
      <c r="G13" s="233">
        <v>0</v>
      </c>
      <c r="H13" s="233">
        <v>3</v>
      </c>
      <c r="I13" s="234">
        <v>11.592000000000001</v>
      </c>
      <c r="J13" s="233">
        <v>3</v>
      </c>
      <c r="K13" s="233">
        <v>429.51120000000003</v>
      </c>
      <c r="L13" s="234">
        <v>10</v>
      </c>
      <c r="M13" s="234">
        <v>3272.7754400000003</v>
      </c>
      <c r="N13" s="234">
        <v>1</v>
      </c>
      <c r="O13" s="234">
        <v>99.99</v>
      </c>
      <c r="P13" s="235">
        <v>1</v>
      </c>
      <c r="Q13" s="236">
        <v>19.614000000000001</v>
      </c>
      <c r="R13" s="224">
        <v>0</v>
      </c>
      <c r="S13" s="224">
        <v>0</v>
      </c>
    </row>
    <row r="14" spans="1:19">
      <c r="A14" s="232">
        <v>44504</v>
      </c>
      <c r="B14" s="124">
        <v>17</v>
      </c>
      <c r="C14" s="234">
        <v>58488.949917000005</v>
      </c>
      <c r="D14" s="268">
        <v>17</v>
      </c>
      <c r="E14" s="234">
        <v>58488.949917000005</v>
      </c>
      <c r="F14" s="233">
        <v>0</v>
      </c>
      <c r="G14" s="233">
        <v>0</v>
      </c>
      <c r="H14" s="268">
        <v>3</v>
      </c>
      <c r="I14" s="234">
        <v>44997.099917</v>
      </c>
      <c r="J14" s="268">
        <v>1</v>
      </c>
      <c r="K14" s="234">
        <v>1023.47</v>
      </c>
      <c r="L14" s="268">
        <v>7</v>
      </c>
      <c r="M14" s="234">
        <v>8732.91</v>
      </c>
      <c r="N14" s="268">
        <v>6</v>
      </c>
      <c r="O14" s="234">
        <v>3735.47</v>
      </c>
      <c r="P14" s="235">
        <v>0</v>
      </c>
      <c r="Q14" s="236">
        <v>0</v>
      </c>
      <c r="R14" s="235">
        <v>0</v>
      </c>
      <c r="S14" s="236">
        <v>0</v>
      </c>
    </row>
    <row r="15" spans="1:19">
      <c r="A15" s="70"/>
      <c r="B15" s="72"/>
      <c r="C15" s="237"/>
      <c r="D15" s="237"/>
      <c r="E15" s="237"/>
      <c r="F15" s="237"/>
      <c r="G15" s="237"/>
      <c r="H15" s="237"/>
      <c r="I15" s="237"/>
      <c r="J15" s="237"/>
      <c r="K15" s="237"/>
      <c r="L15" s="237"/>
      <c r="M15" s="237"/>
      <c r="N15" s="237"/>
      <c r="O15" s="237"/>
      <c r="P15" s="72"/>
      <c r="Q15" s="72"/>
    </row>
    <row r="16" spans="1:19">
      <c r="A16" s="905" t="s">
        <v>589</v>
      </c>
      <c r="B16" s="905"/>
      <c r="C16" s="905"/>
      <c r="D16" s="905"/>
      <c r="E16" s="905"/>
      <c r="F16" s="905"/>
      <c r="G16" s="905"/>
      <c r="H16" s="905"/>
      <c r="I16" s="905"/>
      <c r="J16" s="905"/>
      <c r="K16" s="905"/>
      <c r="L16" s="905"/>
      <c r="M16" s="237"/>
      <c r="N16" s="237"/>
      <c r="O16" s="237"/>
      <c r="P16" s="72"/>
      <c r="Q16" s="72"/>
    </row>
    <row r="17" spans="1:17">
      <c r="A17" s="863" t="s">
        <v>984</v>
      </c>
      <c r="B17" s="863"/>
      <c r="C17" s="863"/>
      <c r="D17" s="43"/>
      <c r="E17" s="43"/>
      <c r="F17" s="43"/>
      <c r="G17" s="43"/>
      <c r="H17" s="43"/>
      <c r="I17" s="43"/>
      <c r="J17" s="43"/>
      <c r="K17" s="43"/>
      <c r="L17" s="43"/>
      <c r="M17" s="43"/>
      <c r="N17" s="43"/>
      <c r="O17" s="43"/>
      <c r="P17" s="43"/>
      <c r="Q17" s="43"/>
    </row>
    <row r="18" spans="1:17">
      <c r="A18" s="863" t="s">
        <v>78</v>
      </c>
      <c r="B18" s="863"/>
      <c r="C18" s="863"/>
      <c r="D18" s="43"/>
      <c r="E18" s="43"/>
      <c r="F18" s="43"/>
      <c r="G18" s="43"/>
      <c r="H18" s="43"/>
      <c r="I18" s="43"/>
      <c r="J18" s="43"/>
      <c r="K18" s="43"/>
      <c r="L18" s="43"/>
      <c r="M18" s="43"/>
      <c r="N18" s="43"/>
      <c r="O18" s="43"/>
      <c r="P18" s="43"/>
      <c r="Q18" s="43"/>
    </row>
    <row r="19" spans="1:17">
      <c r="A19" s="43"/>
      <c r="B19" s="43"/>
      <c r="C19" s="43"/>
      <c r="D19" s="43"/>
      <c r="E19" s="43"/>
      <c r="F19" s="43"/>
      <c r="G19" s="43"/>
      <c r="H19" s="43"/>
      <c r="I19" s="43"/>
      <c r="J19" s="43"/>
      <c r="K19" s="43"/>
      <c r="L19" s="43"/>
      <c r="M19" s="43"/>
      <c r="N19" s="43"/>
      <c r="O19" s="43"/>
      <c r="P19" s="43"/>
      <c r="Q19" s="43"/>
    </row>
    <row r="22" spans="1:17">
      <c r="B22" s="378"/>
      <c r="C22" s="378"/>
      <c r="D22" s="378"/>
      <c r="E22" s="378"/>
      <c r="F22" s="378"/>
      <c r="G22" s="378"/>
      <c r="H22" s="378"/>
      <c r="I22" s="378"/>
      <c r="J22" s="378"/>
      <c r="K22" s="378"/>
      <c r="L22" s="378"/>
      <c r="M22" s="378"/>
      <c r="N22" s="378"/>
      <c r="O22" s="378"/>
      <c r="P22" s="378"/>
      <c r="Q22" s="378"/>
    </row>
  </sheetData>
  <mergeCells count="16">
    <mergeCell ref="R3:S3"/>
    <mergeCell ref="A17:C17"/>
    <mergeCell ref="A18:C18"/>
    <mergeCell ref="A1:L1"/>
    <mergeCell ref="A2:A4"/>
    <mergeCell ref="B2:C3"/>
    <mergeCell ref="D2:G2"/>
    <mergeCell ref="H2:S2"/>
    <mergeCell ref="D3:E3"/>
    <mergeCell ref="A16:L16"/>
    <mergeCell ref="F3:G3"/>
    <mergeCell ref="H3:I3"/>
    <mergeCell ref="J3:K3"/>
    <mergeCell ref="L3:M3"/>
    <mergeCell ref="N3:O3"/>
    <mergeCell ref="P3:Q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2021-10-18 16:11:14</KDate>
  <Classification>SEBI-INTERNAL</Classification>
  <Subclassification/>
  <HostName>MUM0112294</HostName>
  <Domain_User>SEBINT/2294</Domain_User>
  <IPAdd>10.21.70.134</IPAdd>
  <FilePath>C:\Users\2294\AppData\Roaming\Klassify\78033\OCT-21.xls</FilePath>
  <KID>14B31F138C27637701702746107915</KID>
  <UniqueName/>
  <Suggested/>
  <Justification/>
</Klassify>
</file>

<file path=customXml/itemProps1.xml><?xml version="1.0" encoding="utf-8"?>
<ds:datastoreItem xmlns:ds="http://schemas.openxmlformats.org/officeDocument/2006/customXml" ds:itemID="{E5F2E256-A294-4B56-92F8-24546069B3E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10</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'64'!Print_Area</vt:lpstr>
      <vt:lpstr>'65'!Print_Area</vt:lpstr>
      <vt:lpstr>'66'!Print_Area</vt:lpstr>
      <vt:lpstr>'67'!Print_Area</vt:lpstr>
      <vt:lpstr>'68'!Print_Area</vt:lpstr>
      <vt:lpstr>'69'!Print_Area</vt:lpstr>
      <vt:lpstr>'70'!Print_Area</vt:lpstr>
      <vt:lpstr>'72'!Print_Area</vt:lpstr>
      <vt:lpstr>'73'!Print_Area</vt:lpstr>
      <vt:lpstr>'74'!Print_Area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 L S</dc:creator>
  <cp:lastModifiedBy>VINOD KUMARI</cp:lastModifiedBy>
  <dcterms:created xsi:type="dcterms:W3CDTF">2021-10-21T09:27:08Z</dcterms:created>
  <dcterms:modified xsi:type="dcterms:W3CDTF">2021-12-22T10:18:39Z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KID">
    <vt:lpwstr>14B31F138C27637701702746107915</vt:lpwstr>
  </property>
  <property fmtid="{D5CDD505-2E9C-101B-9397-08002B2CF9AE}" pid="4" name="Rules">
    <vt:lpwstr/>
  </property>
</Properties>
</file>